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kandikon-my.sharepoint.com/personal/jonatan_chauca_skandikon_se/Documents/Valcentralen/Statistik 2026/OA/"/>
    </mc:Choice>
  </mc:AlternateContent>
  <xr:revisionPtr revIDLastSave="165" documentId="8_{4E64CAA9-6278-4A20-AF56-22C37E1512BB}" xr6:coauthVersionLast="47" xr6:coauthVersionMax="47" xr10:uidLastSave="{3BDDCA07-D75D-413A-B160-D041BB4D42E1}"/>
  <bookViews>
    <workbookView xWindow="19090" yWindow="-110" windowWidth="19420" windowHeight="10300" xr2:uid="{00000000-000D-0000-FFFF-FFFF00000000}"/>
  </bookViews>
  <sheets>
    <sheet name="Q1 2026" sheetId="1" r:id="rId1"/>
    <sheet name="fördelning mellan trad &amp; fond" sheetId="5" r:id="rId2"/>
    <sheet name="Januari" sheetId="2" r:id="rId3"/>
    <sheet name="Februari" sheetId="3" r:id="rId4"/>
    <sheet name="Mars" sheetId="4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3" l="1"/>
  <c r="D26" i="3"/>
  <c r="E26" i="3"/>
  <c r="B26" i="3"/>
  <c r="F18" i="2" l="1"/>
  <c r="G18" i="2"/>
  <c r="F23" i="3"/>
  <c r="G23" i="3"/>
  <c r="F10" i="4"/>
  <c r="G10" i="4"/>
  <c r="F18" i="3"/>
  <c r="G18" i="3"/>
  <c r="G16" i="5"/>
  <c r="G17" i="5"/>
  <c r="G18" i="5"/>
  <c r="G19" i="5"/>
  <c r="G20" i="5"/>
  <c r="G21" i="5"/>
  <c r="G22" i="5"/>
  <c r="G23" i="5"/>
  <c r="G24" i="5"/>
  <c r="G25" i="5"/>
  <c r="G26" i="5"/>
  <c r="G15" i="5"/>
  <c r="F16" i="5"/>
  <c r="F17" i="5"/>
  <c r="F18" i="5"/>
  <c r="F19" i="5"/>
  <c r="F20" i="5"/>
  <c r="F21" i="5"/>
  <c r="F22" i="5"/>
  <c r="F23" i="5"/>
  <c r="F24" i="5"/>
  <c r="F25" i="5"/>
  <c r="F26" i="5"/>
  <c r="F15" i="5"/>
  <c r="G3" i="5"/>
  <c r="G4" i="5"/>
  <c r="G5" i="5"/>
  <c r="G6" i="5"/>
  <c r="G7" i="5"/>
  <c r="G8" i="5"/>
  <c r="G9" i="5"/>
  <c r="G10" i="5"/>
  <c r="G11" i="5"/>
  <c r="G12" i="5"/>
  <c r="G2" i="5"/>
  <c r="F3" i="5"/>
  <c r="F4" i="5"/>
  <c r="F5" i="5"/>
  <c r="F6" i="5"/>
  <c r="F7" i="5"/>
  <c r="F8" i="5"/>
  <c r="F9" i="5"/>
  <c r="F10" i="5"/>
  <c r="F11" i="5"/>
  <c r="F12" i="5"/>
  <c r="F2" i="5"/>
  <c r="E27" i="5" l="1"/>
  <c r="D27" i="5"/>
  <c r="C27" i="5"/>
  <c r="B27" i="5"/>
  <c r="E13" i="5"/>
  <c r="D13" i="5"/>
  <c r="C13" i="5"/>
  <c r="B13" i="5"/>
  <c r="C26" i="4"/>
  <c r="D26" i="4"/>
  <c r="E26" i="4"/>
  <c r="B26" i="4"/>
  <c r="F25" i="4"/>
  <c r="G25" i="4"/>
  <c r="F24" i="3"/>
  <c r="G24" i="3"/>
  <c r="F10" i="2"/>
  <c r="G10" i="2"/>
  <c r="B28" i="5" l="1"/>
  <c r="D28" i="5"/>
  <c r="C28" i="5"/>
  <c r="E28" i="5"/>
  <c r="B26" i="2"/>
  <c r="C26" i="2"/>
  <c r="D26" i="2"/>
  <c r="E26" i="2"/>
  <c r="G22" i="4"/>
  <c r="F22" i="4"/>
  <c r="G8" i="4"/>
  <c r="F8" i="4"/>
  <c r="G21" i="4"/>
  <c r="F21" i="4"/>
  <c r="G13" i="4"/>
  <c r="F13" i="4"/>
  <c r="G5" i="4"/>
  <c r="F5" i="4"/>
  <c r="G2" i="4"/>
  <c r="F2" i="4"/>
  <c r="G20" i="4"/>
  <c r="F20" i="4"/>
  <c r="G14" i="4"/>
  <c r="F14" i="4"/>
  <c r="G24" i="4"/>
  <c r="F24" i="4"/>
  <c r="G23" i="4"/>
  <c r="F23" i="4"/>
  <c r="G17" i="4"/>
  <c r="F17" i="4"/>
  <c r="G19" i="4"/>
  <c r="F19" i="4"/>
  <c r="G9" i="4"/>
  <c r="F9" i="4"/>
  <c r="G15" i="4"/>
  <c r="F15" i="4"/>
  <c r="G7" i="4"/>
  <c r="F7" i="4"/>
  <c r="G18" i="4"/>
  <c r="F18" i="4"/>
  <c r="G16" i="4"/>
  <c r="F16" i="4"/>
  <c r="G11" i="4"/>
  <c r="F11" i="4"/>
  <c r="G3" i="4"/>
  <c r="F3" i="4"/>
  <c r="G4" i="4"/>
  <c r="F4" i="4"/>
  <c r="G12" i="4"/>
  <c r="F12" i="4"/>
  <c r="G6" i="4"/>
  <c r="F6" i="4"/>
  <c r="G21" i="3"/>
  <c r="F21" i="3"/>
  <c r="G8" i="3"/>
  <c r="F8" i="3"/>
  <c r="G12" i="3"/>
  <c r="F12" i="3"/>
  <c r="G5" i="3"/>
  <c r="F5" i="3"/>
  <c r="G2" i="3"/>
  <c r="F2" i="3"/>
  <c r="G19" i="3"/>
  <c r="F19" i="3"/>
  <c r="G13" i="3"/>
  <c r="F13" i="3"/>
  <c r="G25" i="3"/>
  <c r="F25" i="3"/>
  <c r="G22" i="3"/>
  <c r="F22" i="3"/>
  <c r="G16" i="3"/>
  <c r="F16" i="3"/>
  <c r="G14" i="3"/>
  <c r="F14" i="3"/>
  <c r="G7" i="3"/>
  <c r="F7" i="3"/>
  <c r="G17" i="3"/>
  <c r="F17" i="3"/>
  <c r="G15" i="3"/>
  <c r="F15" i="3"/>
  <c r="G10" i="3"/>
  <c r="F10" i="3"/>
  <c r="G9" i="3"/>
  <c r="F9" i="3"/>
  <c r="G3" i="3"/>
  <c r="F3" i="3"/>
  <c r="G4" i="3"/>
  <c r="F4" i="3"/>
  <c r="G11" i="3"/>
  <c r="F11" i="3"/>
  <c r="G6" i="3"/>
  <c r="F6" i="3"/>
  <c r="G23" i="2"/>
  <c r="F23" i="2"/>
  <c r="G8" i="2"/>
  <c r="F8" i="2"/>
  <c r="G22" i="2"/>
  <c r="F22" i="2"/>
  <c r="G13" i="2"/>
  <c r="F13" i="2"/>
  <c r="G5" i="2"/>
  <c r="F5" i="2"/>
  <c r="G2" i="2"/>
  <c r="F2" i="2"/>
  <c r="G21" i="2"/>
  <c r="F21" i="2"/>
  <c r="G14" i="2"/>
  <c r="F14" i="2"/>
  <c r="G25" i="2"/>
  <c r="F25" i="2"/>
  <c r="G24" i="2"/>
  <c r="F24" i="2"/>
  <c r="G17" i="2"/>
  <c r="F17" i="2"/>
  <c r="G20" i="2"/>
  <c r="F20" i="2"/>
  <c r="G15" i="2"/>
  <c r="F15" i="2"/>
  <c r="G7" i="2"/>
  <c r="F7" i="2"/>
  <c r="G19" i="2"/>
  <c r="F19" i="2"/>
  <c r="G16" i="2"/>
  <c r="F16" i="2"/>
  <c r="G11" i="2"/>
  <c r="F11" i="2"/>
  <c r="G9" i="2"/>
  <c r="F9" i="2"/>
  <c r="G3" i="2"/>
  <c r="F3" i="2"/>
  <c r="G4" i="2"/>
  <c r="F4" i="2"/>
  <c r="G12" i="2"/>
  <c r="F12" i="2"/>
  <c r="G6" i="2"/>
  <c r="F6" i="2"/>
  <c r="E25" i="1"/>
  <c r="B25" i="1"/>
  <c r="C25" i="1"/>
  <c r="D25" i="1"/>
</calcChain>
</file>

<file path=xl/sharedStrings.xml><?xml version="1.0" encoding="utf-8"?>
<sst xmlns="http://schemas.openxmlformats.org/spreadsheetml/2006/main" count="167" uniqueCount="39">
  <si>
    <t>Bolagsnamn</t>
  </si>
  <si>
    <t>Antal inflyttade försäkringar</t>
  </si>
  <si>
    <t>Inflyttat Belopp</t>
  </si>
  <si>
    <t>Antal utflyttade försäkringar</t>
  </si>
  <si>
    <t>Utflyttat Belopp</t>
  </si>
  <si>
    <t>Flyttar netto</t>
  </si>
  <si>
    <t>Kapital netto</t>
  </si>
  <si>
    <t>Alecta (Trad)</t>
  </si>
  <si>
    <t>AMF (Fond)</t>
  </si>
  <si>
    <t>AMF (Trad)</t>
  </si>
  <si>
    <t>Folksam (Fond)</t>
  </si>
  <si>
    <t>Folksam (Trad)</t>
  </si>
  <si>
    <t>Folksam LO (Fond)</t>
  </si>
  <si>
    <t>Futur Pension (Fond)</t>
  </si>
  <si>
    <t>Handelsbanken (Fond)</t>
  </si>
  <si>
    <t>Handelsbanken (Trad)</t>
  </si>
  <si>
    <t>KPA (Fond)</t>
  </si>
  <si>
    <t>KPA (Trad)</t>
  </si>
  <si>
    <t>Länsförsäkringar (Fond)</t>
  </si>
  <si>
    <t>Länsförsäkringar (Trad)</t>
  </si>
  <si>
    <t>Lärarfonder (Fond)</t>
  </si>
  <si>
    <t>Nordea (Fond)</t>
  </si>
  <si>
    <t>Nordea (Trad)</t>
  </si>
  <si>
    <t>Nordnet (Fond)</t>
  </si>
  <si>
    <t>SEB (Fond)</t>
  </si>
  <si>
    <t>SEB (Trad)</t>
  </si>
  <si>
    <t>Skandia (Trad)</t>
  </si>
  <si>
    <t>SPP (Fond)</t>
  </si>
  <si>
    <t>SPP (Trad)</t>
  </si>
  <si>
    <t>Swedbank (Fond)</t>
  </si>
  <si>
    <t>Swedbank (Trad)</t>
  </si>
  <si>
    <t>Försäkringsbolag trad</t>
  </si>
  <si>
    <t>Antal flytt in</t>
  </si>
  <si>
    <t>Antal flytt ut</t>
  </si>
  <si>
    <t>Försäkringsbolag fond</t>
  </si>
  <si>
    <t>Totalt</t>
  </si>
  <si>
    <t>Totalt Q1 2026</t>
  </si>
  <si>
    <t>Totalt trad Q1 2026</t>
  </si>
  <si>
    <t>Totalt fond Q1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</si>
</sst>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11"/>
      <color theme="0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rgb="FFB4C6E7"/>
      </patternFill>
    </fill>
    <fill>
      <patternFill patternType="solid">
        <fgColor rgb="FF92D050"/>
        <bgColor rgb="FFFFE699"/>
      </patternFill>
    </fill>
    <fill>
      <patternFill patternType="solid">
        <fgColor rgb="FF92D050"/>
        <bgColor rgb="FFB4C6E7"/>
      </patternFill>
    </fill>
    <fill>
      <patternFill patternType="solid">
        <fgColor rgb="FF002060"/>
        <bgColor rgb="FFBFBFBF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3" fillId="0" borderId="0"/>
    <xf numFmtId="0" fontId="1" fillId="0" borderId="0"/>
    <xf numFmtId="0" fontId="14" fillId="0" borderId="0"/>
  </cellStyleXfs>
  <cellXfs count="43">
    <xf numFmtId="0" fontId="0" fillId="0" borderId="0" xfId="0"/>
    <xf numFmtId="0" fontId="3" fillId="0" borderId="0" xfId="0" applyFont="1"/>
    <xf numFmtId="0" fontId="3" fillId="0" borderId="1" xfId="0" applyFont="1" applyBorder="1"/>
    <xf numFmtId="3" fontId="3" fillId="0" borderId="1" xfId="0" applyNumberFormat="1" applyFont="1" applyBorder="1"/>
    <xf numFmtId="3" fontId="4" fillId="0" borderId="1" xfId="0" applyNumberFormat="1" applyFont="1" applyBorder="1" applyAlignment="1">
      <alignment horizontal="right"/>
    </xf>
    <xf numFmtId="0" fontId="5" fillId="0" borderId="0" xfId="0" applyFont="1"/>
    <xf numFmtId="0" fontId="5" fillId="0" borderId="1" xfId="0" applyFont="1" applyBorder="1"/>
    <xf numFmtId="0" fontId="6" fillId="0" borderId="0" xfId="0" applyFont="1"/>
    <xf numFmtId="3" fontId="5" fillId="0" borderId="1" xfId="0" applyNumberFormat="1" applyFont="1" applyBorder="1"/>
    <xf numFmtId="0" fontId="8" fillId="0" borderId="2" xfId="0" applyFont="1" applyBorder="1"/>
    <xf numFmtId="0" fontId="9" fillId="0" borderId="2" xfId="0" applyFont="1" applyBorder="1"/>
    <xf numFmtId="3" fontId="9" fillId="0" borderId="2" xfId="0" applyNumberFormat="1" applyFont="1" applyBorder="1"/>
    <xf numFmtId="3" fontId="0" fillId="0" borderId="1" xfId="0" applyNumberFormat="1" applyBorder="1"/>
    <xf numFmtId="0" fontId="8" fillId="2" borderId="2" xfId="0" applyFont="1" applyFill="1" applyBorder="1"/>
    <xf numFmtId="0" fontId="8" fillId="2" borderId="2" xfId="0" applyFont="1" applyFill="1" applyBorder="1" applyAlignment="1">
      <alignment horizontal="right"/>
    </xf>
    <xf numFmtId="3" fontId="8" fillId="2" borderId="2" xfId="0" applyNumberFormat="1" applyFont="1" applyFill="1" applyBorder="1"/>
    <xf numFmtId="0" fontId="10" fillId="2" borderId="2" xfId="0" applyFont="1" applyFill="1" applyBorder="1"/>
    <xf numFmtId="0" fontId="8" fillId="3" borderId="0" xfId="0" applyFont="1" applyFill="1"/>
    <xf numFmtId="0" fontId="8" fillId="3" borderId="2" xfId="0" applyFont="1" applyFill="1" applyBorder="1"/>
    <xf numFmtId="0" fontId="8" fillId="3" borderId="2" xfId="0" applyFont="1" applyFill="1" applyBorder="1" applyAlignment="1">
      <alignment horizontal="right"/>
    </xf>
    <xf numFmtId="0" fontId="8" fillId="4" borderId="2" xfId="0" applyFont="1" applyFill="1" applyBorder="1"/>
    <xf numFmtId="3" fontId="8" fillId="4" borderId="2" xfId="0" applyNumberFormat="1" applyFont="1" applyFill="1" applyBorder="1"/>
    <xf numFmtId="0" fontId="10" fillId="3" borderId="2" xfId="0" applyFont="1" applyFill="1" applyBorder="1"/>
    <xf numFmtId="0" fontId="11" fillId="5" borderId="2" xfId="0" applyFont="1" applyFill="1" applyBorder="1"/>
    <xf numFmtId="3" fontId="11" fillId="5" borderId="2" xfId="0" applyNumberFormat="1" applyFont="1" applyFill="1" applyBorder="1"/>
    <xf numFmtId="0" fontId="12" fillId="5" borderId="2" xfId="0" applyFont="1" applyFill="1" applyBorder="1"/>
    <xf numFmtId="0" fontId="2" fillId="6" borderId="1" xfId="0" applyFont="1" applyFill="1" applyBorder="1"/>
    <xf numFmtId="0" fontId="2" fillId="6" borderId="1" xfId="0" applyFont="1" applyFill="1" applyBorder="1" applyAlignment="1">
      <alignment horizontal="right"/>
    </xf>
    <xf numFmtId="0" fontId="4" fillId="6" borderId="1" xfId="0" applyFont="1" applyFill="1" applyBorder="1" applyAlignment="1">
      <alignment horizontal="right"/>
    </xf>
    <xf numFmtId="0" fontId="4" fillId="6" borderId="1" xfId="0" applyFont="1" applyFill="1" applyBorder="1"/>
    <xf numFmtId="3" fontId="4" fillId="6" borderId="1" xfId="0" applyNumberFormat="1" applyFont="1" applyFill="1" applyBorder="1"/>
    <xf numFmtId="0" fontId="6" fillId="6" borderId="1" xfId="0" applyFont="1" applyFill="1" applyBorder="1"/>
    <xf numFmtId="0" fontId="4" fillId="6" borderId="1" xfId="0" applyFont="1" applyFill="1" applyBorder="1" applyAlignment="1">
      <alignment horizontal="left"/>
    </xf>
    <xf numFmtId="0" fontId="7" fillId="6" borderId="1" xfId="0" applyFont="1" applyFill="1" applyBorder="1"/>
    <xf numFmtId="3" fontId="7" fillId="6" borderId="1" xfId="0" applyNumberFormat="1" applyFont="1" applyFill="1" applyBorder="1"/>
    <xf numFmtId="3" fontId="4" fillId="6" borderId="1" xfId="0" applyNumberFormat="1" applyFont="1" applyFill="1" applyBorder="1" applyAlignment="1">
      <alignment horizontal="right"/>
    </xf>
    <xf numFmtId="3" fontId="6" fillId="6" borderId="1" xfId="0" applyNumberFormat="1" applyFont="1" applyFill="1" applyBorder="1"/>
    <xf numFmtId="164" fontId="13" fillId="0" borderId="0" xfId="1" applyNumberFormat="1"/>
    <xf numFmtId="164" fontId="0" fillId="0" borderId="0" xfId="0" applyNumberFormat="1"/>
    <xf numFmtId="0" fontId="0" fillId="0" borderId="3" xfId="0" applyBorder="1"/>
    <xf numFmtId="3" fontId="0" fillId="0" borderId="4" xfId="0" applyNumberFormat="1" applyBorder="1"/>
    <xf numFmtId="0" fontId="1" fillId="0" borderId="0" xfId="2"/>
    <xf numFmtId="1" fontId="13" fillId="0" borderId="0" xfId="1" applyNumberFormat="1"/>
  </cellXfs>
  <cellStyles count="4">
    <cellStyle name="Normal" xfId="0" builtinId="0"/>
    <cellStyle name="Normal 2" xfId="3" xr:uid="{6E9481A3-FC8B-4C20-86D1-9757E21C0747}"/>
    <cellStyle name="Normal 3" xfId="1" xr:uid="{51A7476E-92F0-490F-A432-D976DBF92214}"/>
    <cellStyle name="Normal 4" xfId="2" xr:uid="{AACE8FA0-FABA-41D2-BD60-F6322B70CA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workbookViewId="0"/>
  </sheetViews>
  <sheetFormatPr defaultRowHeight="18" customHeight="1" x14ac:dyDescent="0.35"/>
  <cols>
    <col min="1" max="1" width="20.54296875" style="1" customWidth="1" collapsed="1"/>
    <col min="2" max="2" width="23.453125" style="1" bestFit="1" customWidth="1" collapsed="1"/>
    <col min="3" max="3" width="13.453125" style="1" bestFit="1" customWidth="1" collapsed="1"/>
    <col min="4" max="4" width="23.54296875" style="1" bestFit="1" customWidth="1" collapsed="1"/>
    <col min="5" max="5" width="13.7265625" style="1" bestFit="1" customWidth="1" collapsed="1"/>
    <col min="6" max="6" width="16.453125" customWidth="1"/>
    <col min="7" max="7" width="18.1796875" customWidth="1"/>
  </cols>
  <sheetData>
    <row r="1" spans="1:7" ht="18" customHeight="1" x14ac:dyDescent="0.35">
      <c r="A1" s="26" t="s">
        <v>0</v>
      </c>
      <c r="B1" s="27" t="s">
        <v>1</v>
      </c>
      <c r="C1" s="27" t="s">
        <v>2</v>
      </c>
      <c r="D1" s="27" t="s">
        <v>3</v>
      </c>
      <c r="E1" s="27" t="s">
        <v>4</v>
      </c>
      <c r="F1" s="28" t="s">
        <v>5</v>
      </c>
      <c r="G1" s="28" t="s">
        <v>6</v>
      </c>
    </row>
    <row r="2" spans="1:7" ht="18" customHeight="1" x14ac:dyDescent="0.35">
      <c r="A2" s="2" t="s">
        <v>7</v>
      </c>
      <c r="B2" s="2">
        <v>3</v>
      </c>
      <c r="C2" s="3">
        <v>1421214.32</v>
      </c>
      <c r="D2" s="2">
        <v>15</v>
      </c>
      <c r="E2" s="3">
        <v>1957464.2800000003</v>
      </c>
      <c r="F2" s="4">
        <v>-12</v>
      </c>
      <c r="G2" s="4">
        <v>-536249.9600000002</v>
      </c>
    </row>
    <row r="3" spans="1:7" ht="18" customHeight="1" x14ac:dyDescent="0.35">
      <c r="A3" s="2" t="s">
        <v>8</v>
      </c>
      <c r="B3" s="2">
        <v>44</v>
      </c>
      <c r="C3" s="3">
        <v>7336299.6999999993</v>
      </c>
      <c r="D3" s="2">
        <v>122</v>
      </c>
      <c r="E3" s="3">
        <v>31436509.909999996</v>
      </c>
      <c r="F3" s="4">
        <v>-78</v>
      </c>
      <c r="G3" s="4">
        <v>-24100210.210000001</v>
      </c>
    </row>
    <row r="4" spans="1:7" ht="18" customHeight="1" x14ac:dyDescent="0.35">
      <c r="A4" s="2" t="s">
        <v>9</v>
      </c>
      <c r="B4" s="2">
        <v>14</v>
      </c>
      <c r="C4" s="3">
        <v>5084114.8999999994</v>
      </c>
      <c r="D4" s="2">
        <v>170</v>
      </c>
      <c r="E4" s="3">
        <v>33764134.060000002</v>
      </c>
      <c r="F4" s="4">
        <v>-156</v>
      </c>
      <c r="G4" s="4">
        <v>-28680019.159999996</v>
      </c>
    </row>
    <row r="5" spans="1:7" ht="18" customHeight="1" x14ac:dyDescent="0.35">
      <c r="A5" s="2" t="s">
        <v>10</v>
      </c>
      <c r="B5" s="2">
        <v>0</v>
      </c>
      <c r="C5" s="3">
        <v>0</v>
      </c>
      <c r="D5" s="2">
        <v>12</v>
      </c>
      <c r="E5" s="3">
        <v>5546540.7000000002</v>
      </c>
      <c r="F5" s="4">
        <v>-12</v>
      </c>
      <c r="G5" s="4">
        <v>-5546540.7000000002</v>
      </c>
    </row>
    <row r="6" spans="1:7" ht="18" customHeight="1" x14ac:dyDescent="0.35">
      <c r="A6" s="2" t="s">
        <v>11</v>
      </c>
      <c r="B6" s="2">
        <v>0</v>
      </c>
      <c r="C6" s="3">
        <v>0</v>
      </c>
      <c r="D6" s="2">
        <v>13</v>
      </c>
      <c r="E6" s="3">
        <v>1198339.6099999999</v>
      </c>
      <c r="F6" s="4">
        <v>-13</v>
      </c>
      <c r="G6" s="4">
        <v>-1198339.6099999999</v>
      </c>
    </row>
    <row r="7" spans="1:7" ht="18" customHeight="1" x14ac:dyDescent="0.35">
      <c r="A7" s="2" t="s">
        <v>12</v>
      </c>
      <c r="B7" s="2">
        <v>341</v>
      </c>
      <c r="C7" s="3">
        <v>63688301.489999995</v>
      </c>
      <c r="D7" s="2">
        <v>69</v>
      </c>
      <c r="E7" s="3">
        <v>24498236.32</v>
      </c>
      <c r="F7" s="4">
        <v>272</v>
      </c>
      <c r="G7" s="4">
        <v>39190065.170000002</v>
      </c>
    </row>
    <row r="8" spans="1:7" ht="18" customHeight="1" x14ac:dyDescent="0.35">
      <c r="A8" s="2" t="s">
        <v>13</v>
      </c>
      <c r="B8" s="2">
        <v>179</v>
      </c>
      <c r="C8" s="3">
        <v>49011681.129999995</v>
      </c>
      <c r="D8" s="2">
        <v>34</v>
      </c>
      <c r="E8" s="3">
        <v>13822396.73</v>
      </c>
      <c r="F8" s="4">
        <v>145</v>
      </c>
      <c r="G8" s="4">
        <v>35189284.399999999</v>
      </c>
    </row>
    <row r="9" spans="1:7" ht="18" customHeight="1" x14ac:dyDescent="0.35">
      <c r="A9" s="2" t="s">
        <v>14</v>
      </c>
      <c r="B9" s="2">
        <v>213</v>
      </c>
      <c r="C9" s="3">
        <v>47303480.869999997</v>
      </c>
      <c r="D9" s="2">
        <v>150</v>
      </c>
      <c r="E9" s="3">
        <v>30071393.579999998</v>
      </c>
      <c r="F9" s="4">
        <v>63</v>
      </c>
      <c r="G9" s="4">
        <v>17232087.289999999</v>
      </c>
    </row>
    <row r="10" spans="1:7" ht="18" customHeight="1" x14ac:dyDescent="0.35">
      <c r="A10" s="2" t="s">
        <v>15</v>
      </c>
      <c r="B10" s="2">
        <v>0</v>
      </c>
      <c r="C10" s="3">
        <v>0</v>
      </c>
      <c r="D10" s="2">
        <v>12</v>
      </c>
      <c r="E10" s="3">
        <v>436098.23</v>
      </c>
      <c r="F10" s="4">
        <v>-12</v>
      </c>
      <c r="G10" s="4">
        <v>-436098.23</v>
      </c>
    </row>
    <row r="11" spans="1:7" ht="18" customHeight="1" x14ac:dyDescent="0.35">
      <c r="A11" s="6" t="s">
        <v>16</v>
      </c>
      <c r="B11" s="2">
        <v>44</v>
      </c>
      <c r="C11" s="3">
        <v>7634134.1799999997</v>
      </c>
      <c r="D11" s="2">
        <v>64</v>
      </c>
      <c r="E11" s="3">
        <v>21477921.34</v>
      </c>
      <c r="F11" s="4">
        <v>-20</v>
      </c>
      <c r="G11" s="4">
        <v>-13843787.16</v>
      </c>
    </row>
    <row r="12" spans="1:7" ht="18" customHeight="1" x14ac:dyDescent="0.35">
      <c r="A12" s="6" t="s">
        <v>17</v>
      </c>
      <c r="B12" s="2">
        <v>16</v>
      </c>
      <c r="C12" s="3">
        <v>4725268.3</v>
      </c>
      <c r="D12" s="2">
        <v>1738</v>
      </c>
      <c r="E12" s="3">
        <v>314640727.40999997</v>
      </c>
      <c r="F12" s="4">
        <v>-1722</v>
      </c>
      <c r="G12" s="4">
        <v>-309915459.11000001</v>
      </c>
    </row>
    <row r="13" spans="1:7" ht="18" customHeight="1" x14ac:dyDescent="0.35">
      <c r="A13" s="2" t="s">
        <v>18</v>
      </c>
      <c r="B13" s="2">
        <v>535</v>
      </c>
      <c r="C13" s="3">
        <v>127624567.11000001</v>
      </c>
      <c r="D13" s="2">
        <v>57</v>
      </c>
      <c r="E13" s="3">
        <v>9756916.8399999999</v>
      </c>
      <c r="F13" s="4">
        <v>478</v>
      </c>
      <c r="G13" s="4">
        <v>117867650.27000001</v>
      </c>
    </row>
    <row r="14" spans="1:7" ht="18" customHeight="1" x14ac:dyDescent="0.35">
      <c r="A14" s="2" t="s">
        <v>19</v>
      </c>
      <c r="B14" s="2">
        <v>0</v>
      </c>
      <c r="C14" s="3">
        <v>0</v>
      </c>
      <c r="D14" s="2">
        <v>18</v>
      </c>
      <c r="E14" s="3">
        <v>1129317</v>
      </c>
      <c r="F14" s="4">
        <v>-18</v>
      </c>
      <c r="G14" s="4">
        <v>-1129317</v>
      </c>
    </row>
    <row r="15" spans="1:7" ht="18" customHeight="1" x14ac:dyDescent="0.35">
      <c r="A15" s="2" t="s">
        <v>20</v>
      </c>
      <c r="B15" s="2">
        <v>6</v>
      </c>
      <c r="C15" s="3">
        <v>907196.6100000001</v>
      </c>
      <c r="D15" s="2">
        <v>15</v>
      </c>
      <c r="E15" s="3">
        <v>10030906.060000001</v>
      </c>
      <c r="F15" s="4">
        <v>-9</v>
      </c>
      <c r="G15" s="4">
        <v>-9123709.4499999993</v>
      </c>
    </row>
    <row r="16" spans="1:7" ht="18" customHeight="1" x14ac:dyDescent="0.35">
      <c r="A16" s="2" t="s">
        <v>21</v>
      </c>
      <c r="B16" s="2">
        <v>467</v>
      </c>
      <c r="C16" s="3">
        <v>86621380.449999988</v>
      </c>
      <c r="D16" s="2">
        <v>69</v>
      </c>
      <c r="E16" s="3">
        <v>26837367</v>
      </c>
      <c r="F16" s="4">
        <v>398</v>
      </c>
      <c r="G16" s="4">
        <v>59784013.449999996</v>
      </c>
    </row>
    <row r="17" spans="1:7" ht="18" customHeight="1" x14ac:dyDescent="0.35">
      <c r="A17" s="2" t="s">
        <v>22</v>
      </c>
      <c r="B17" s="2">
        <v>0</v>
      </c>
      <c r="C17" s="3">
        <v>0</v>
      </c>
      <c r="D17" s="2">
        <v>8</v>
      </c>
      <c r="E17" s="3">
        <v>563663</v>
      </c>
      <c r="F17" s="4">
        <v>-8</v>
      </c>
      <c r="G17" s="4">
        <v>-563663</v>
      </c>
    </row>
    <row r="18" spans="1:7" ht="18" customHeight="1" x14ac:dyDescent="0.35">
      <c r="A18" s="2" t="s">
        <v>24</v>
      </c>
      <c r="B18" s="2">
        <v>239</v>
      </c>
      <c r="C18" s="3">
        <v>55206960.169999994</v>
      </c>
      <c r="D18" s="2">
        <v>57</v>
      </c>
      <c r="E18" s="3">
        <v>15581397.270000001</v>
      </c>
      <c r="F18" s="4">
        <v>182</v>
      </c>
      <c r="G18" s="4">
        <v>39625562.899999999</v>
      </c>
    </row>
    <row r="19" spans="1:7" ht="18" customHeight="1" x14ac:dyDescent="0.35">
      <c r="A19" s="2" t="s">
        <v>25</v>
      </c>
      <c r="B19" s="2">
        <v>0</v>
      </c>
      <c r="C19" s="3">
        <v>0</v>
      </c>
      <c r="D19" s="2">
        <v>3</v>
      </c>
      <c r="E19" s="3">
        <v>203460</v>
      </c>
      <c r="F19" s="4">
        <v>-3</v>
      </c>
      <c r="G19" s="4">
        <v>-203460</v>
      </c>
    </row>
    <row r="20" spans="1:7" ht="18" customHeight="1" x14ac:dyDescent="0.35">
      <c r="A20" s="2" t="s">
        <v>26</v>
      </c>
      <c r="B20" s="2">
        <v>37</v>
      </c>
      <c r="C20" s="3">
        <v>11548374.940000001</v>
      </c>
      <c r="D20" s="2">
        <v>20</v>
      </c>
      <c r="E20" s="3">
        <v>3266829</v>
      </c>
      <c r="F20" s="4">
        <v>17</v>
      </c>
      <c r="G20" s="4">
        <v>8281545.9400000004</v>
      </c>
    </row>
    <row r="21" spans="1:7" ht="18" customHeight="1" x14ac:dyDescent="0.35">
      <c r="A21" s="2" t="s">
        <v>27</v>
      </c>
      <c r="B21" s="2">
        <v>0</v>
      </c>
      <c r="C21" s="3">
        <v>0</v>
      </c>
      <c r="D21" s="2">
        <v>96</v>
      </c>
      <c r="E21" s="3">
        <v>12097977.68</v>
      </c>
      <c r="F21" s="4">
        <v>-96</v>
      </c>
      <c r="G21" s="4">
        <v>-12097977.68</v>
      </c>
    </row>
    <row r="22" spans="1:7" ht="18" customHeight="1" x14ac:dyDescent="0.35">
      <c r="A22" s="2" t="s">
        <v>28</v>
      </c>
      <c r="B22" s="2">
        <v>0</v>
      </c>
      <c r="C22" s="3">
        <v>0</v>
      </c>
      <c r="D22" s="2">
        <v>6</v>
      </c>
      <c r="E22" s="3">
        <v>336651.39</v>
      </c>
      <c r="F22" s="4">
        <v>-6</v>
      </c>
      <c r="G22" s="4">
        <v>-336651.39</v>
      </c>
    </row>
    <row r="23" spans="1:7" ht="18" customHeight="1" x14ac:dyDescent="0.35">
      <c r="A23" s="2" t="s">
        <v>29</v>
      </c>
      <c r="B23" s="2">
        <v>818</v>
      </c>
      <c r="C23" s="3">
        <v>165102896.25999999</v>
      </c>
      <c r="D23" s="2">
        <v>154</v>
      </c>
      <c r="E23" s="3">
        <v>72917067.270000011</v>
      </c>
      <c r="F23" s="4">
        <v>664</v>
      </c>
      <c r="G23" s="4">
        <v>92185828.99000001</v>
      </c>
    </row>
    <row r="24" spans="1:7" ht="18" customHeight="1" x14ac:dyDescent="0.35">
      <c r="A24" s="2" t="s">
        <v>30</v>
      </c>
      <c r="B24" s="2">
        <v>0</v>
      </c>
      <c r="C24" s="3">
        <v>0</v>
      </c>
      <c r="D24" s="2">
        <v>54</v>
      </c>
      <c r="E24" s="3">
        <v>1644555.75</v>
      </c>
      <c r="F24" s="4">
        <v>-54</v>
      </c>
      <c r="G24" s="4">
        <v>-1644555.75</v>
      </c>
    </row>
    <row r="25" spans="1:7" s="7" customFormat="1" ht="18" customHeight="1" x14ac:dyDescent="0.35">
      <c r="A25" s="26" t="s">
        <v>36</v>
      </c>
      <c r="B25" s="29">
        <f t="shared" ref="B25:D25" si="0">SUM(B2:B24)</f>
        <v>2956</v>
      </c>
      <c r="C25" s="30">
        <f t="shared" si="0"/>
        <v>633215870.43000007</v>
      </c>
      <c r="D25" s="29">
        <f t="shared" si="0"/>
        <v>2956</v>
      </c>
      <c r="E25" s="30">
        <f>SUM(E2:E24)</f>
        <v>633215870.42999983</v>
      </c>
      <c r="F25" s="31"/>
      <c r="G25" s="31"/>
    </row>
    <row r="26" spans="1:7" ht="18" customHeight="1" x14ac:dyDescent="0.35">
      <c r="F26" s="5"/>
      <c r="G26" s="5"/>
    </row>
    <row r="29" spans="1:7" ht="18" customHeight="1" x14ac:dyDescent="0.35">
      <c r="D29" s="42"/>
    </row>
    <row r="30" spans="1:7" ht="18" customHeight="1" x14ac:dyDescent="0.35">
      <c r="D30" s="42"/>
    </row>
    <row r="31" spans="1:7" ht="18" customHeight="1" x14ac:dyDescent="0.35">
      <c r="D31" s="42"/>
    </row>
    <row r="32" spans="1:7" ht="18" customHeight="1" x14ac:dyDescent="0.35">
      <c r="D32" s="42"/>
    </row>
    <row r="33" spans="4:4" ht="18" customHeight="1" x14ac:dyDescent="0.35">
      <c r="D33" s="42"/>
    </row>
    <row r="34" spans="4:4" ht="18" customHeight="1" x14ac:dyDescent="0.35">
      <c r="D34" s="42"/>
    </row>
    <row r="35" spans="4:4" ht="18" customHeight="1" x14ac:dyDescent="0.35">
      <c r="D35" s="42"/>
    </row>
    <row r="36" spans="4:4" ht="18" customHeight="1" x14ac:dyDescent="0.35">
      <c r="D36" s="42"/>
    </row>
    <row r="37" spans="4:4" ht="18" customHeight="1" x14ac:dyDescent="0.35">
      <c r="D37" s="42"/>
    </row>
    <row r="38" spans="4:4" ht="18" customHeight="1" x14ac:dyDescent="0.35">
      <c r="D38" s="42"/>
    </row>
    <row r="39" spans="4:4" ht="18" customHeight="1" x14ac:dyDescent="0.35">
      <c r="D39" s="41"/>
    </row>
    <row r="40" spans="4:4" ht="18" customHeight="1" x14ac:dyDescent="0.35">
      <c r="D40" s="41"/>
    </row>
  </sheetData>
  <sortState xmlns:xlrd2="http://schemas.microsoft.com/office/spreadsheetml/2017/richdata2" ref="A2:G24">
    <sortCondition ref="A2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C4086-A855-4C74-A850-CA8107E4DC47}">
  <dimension ref="A1:L28"/>
  <sheetViews>
    <sheetView workbookViewId="0"/>
  </sheetViews>
  <sheetFormatPr defaultRowHeight="14.5" x14ac:dyDescent="0.35"/>
  <cols>
    <col min="1" max="1" width="25.54296875" customWidth="1"/>
    <col min="2" max="2" width="14.54296875" customWidth="1"/>
    <col min="3" max="3" width="14.81640625" customWidth="1"/>
    <col min="4" max="4" width="17" customWidth="1"/>
    <col min="5" max="5" width="18.1796875" customWidth="1"/>
    <col min="6" max="6" width="16.81640625" customWidth="1"/>
    <col min="7" max="7" width="18" customWidth="1"/>
  </cols>
  <sheetData>
    <row r="1" spans="1:12" x14ac:dyDescent="0.35">
      <c r="A1" s="13" t="s">
        <v>31</v>
      </c>
      <c r="B1" s="13" t="s">
        <v>32</v>
      </c>
      <c r="C1" s="13" t="s">
        <v>2</v>
      </c>
      <c r="D1" s="13" t="s">
        <v>33</v>
      </c>
      <c r="E1" s="13" t="s">
        <v>4</v>
      </c>
      <c r="F1" s="14" t="s">
        <v>5</v>
      </c>
      <c r="G1" s="14" t="s">
        <v>6</v>
      </c>
    </row>
    <row r="2" spans="1:12" x14ac:dyDescent="0.35">
      <c r="A2" s="9" t="s">
        <v>7</v>
      </c>
      <c r="B2" s="10">
        <v>3</v>
      </c>
      <c r="C2" s="11">
        <v>1421214.32</v>
      </c>
      <c r="D2" s="10">
        <v>15</v>
      </c>
      <c r="E2" s="11">
        <v>1957464.2800000003</v>
      </c>
      <c r="F2" s="4">
        <f>B2-D2</f>
        <v>-12</v>
      </c>
      <c r="G2" s="4">
        <f>C2-E2</f>
        <v>-536249.9600000002</v>
      </c>
      <c r="J2" s="37"/>
      <c r="K2" s="37"/>
      <c r="L2" s="38"/>
    </row>
    <row r="3" spans="1:12" x14ac:dyDescent="0.35">
      <c r="A3" s="9" t="s">
        <v>9</v>
      </c>
      <c r="B3" s="10">
        <v>14</v>
      </c>
      <c r="C3" s="11">
        <v>5084114.8999999994</v>
      </c>
      <c r="D3" s="10">
        <v>170</v>
      </c>
      <c r="E3" s="11">
        <v>33764134.060000002</v>
      </c>
      <c r="F3" s="4">
        <f t="shared" ref="F3:F12" si="0">B3-D3</f>
        <v>-156</v>
      </c>
      <c r="G3" s="4">
        <f t="shared" ref="G3:G12" si="1">C3-E3</f>
        <v>-28680019.160000004</v>
      </c>
      <c r="J3" s="37"/>
      <c r="K3" s="37"/>
      <c r="L3" s="38"/>
    </row>
    <row r="4" spans="1:12" x14ac:dyDescent="0.35">
      <c r="A4" s="9" t="s">
        <v>11</v>
      </c>
      <c r="B4" s="10">
        <v>0</v>
      </c>
      <c r="C4" s="11">
        <v>0</v>
      </c>
      <c r="D4" s="10">
        <v>13</v>
      </c>
      <c r="E4" s="11">
        <v>1198339.6099999999</v>
      </c>
      <c r="F4" s="4">
        <f t="shared" si="0"/>
        <v>-13</v>
      </c>
      <c r="G4" s="4">
        <f t="shared" si="1"/>
        <v>-1198339.6099999999</v>
      </c>
      <c r="J4" s="37"/>
      <c r="K4" s="37"/>
      <c r="L4" s="38"/>
    </row>
    <row r="5" spans="1:12" x14ac:dyDescent="0.35">
      <c r="A5" s="9" t="s">
        <v>15</v>
      </c>
      <c r="B5" s="10">
        <v>0</v>
      </c>
      <c r="C5" s="11">
        <v>0</v>
      </c>
      <c r="D5" s="10">
        <v>12</v>
      </c>
      <c r="E5" s="11">
        <v>436098.23</v>
      </c>
      <c r="F5" s="4">
        <f t="shared" si="0"/>
        <v>-12</v>
      </c>
      <c r="G5" s="4">
        <f t="shared" si="1"/>
        <v>-436098.23</v>
      </c>
      <c r="J5" s="37"/>
      <c r="K5" s="37"/>
      <c r="L5" s="38"/>
    </row>
    <row r="6" spans="1:12" x14ac:dyDescent="0.35">
      <c r="A6" s="9" t="s">
        <v>17</v>
      </c>
      <c r="B6" s="10">
        <v>16</v>
      </c>
      <c r="C6" s="11">
        <v>4725268.3</v>
      </c>
      <c r="D6" s="10">
        <v>1738</v>
      </c>
      <c r="E6" s="11">
        <v>314640727.40999997</v>
      </c>
      <c r="F6" s="4">
        <f t="shared" si="0"/>
        <v>-1722</v>
      </c>
      <c r="G6" s="4">
        <f t="shared" si="1"/>
        <v>-309915459.10999995</v>
      </c>
      <c r="J6" s="37"/>
      <c r="K6" s="37"/>
      <c r="L6" s="38"/>
    </row>
    <row r="7" spans="1:12" x14ac:dyDescent="0.35">
      <c r="A7" s="9" t="s">
        <v>19</v>
      </c>
      <c r="B7" s="10">
        <v>0</v>
      </c>
      <c r="C7" s="11">
        <v>0</v>
      </c>
      <c r="D7" s="10">
        <v>18</v>
      </c>
      <c r="E7" s="11">
        <v>1129317</v>
      </c>
      <c r="F7" s="4">
        <f t="shared" si="0"/>
        <v>-18</v>
      </c>
      <c r="G7" s="4">
        <f t="shared" si="1"/>
        <v>-1129317</v>
      </c>
      <c r="J7" s="37"/>
      <c r="K7" s="37"/>
      <c r="L7" s="38"/>
    </row>
    <row r="8" spans="1:12" x14ac:dyDescent="0.35">
      <c r="A8" s="9" t="s">
        <v>22</v>
      </c>
      <c r="B8" s="10">
        <v>0</v>
      </c>
      <c r="C8" s="11">
        <v>0</v>
      </c>
      <c r="D8" s="10">
        <v>8</v>
      </c>
      <c r="E8" s="11">
        <v>563663</v>
      </c>
      <c r="F8" s="4">
        <f t="shared" si="0"/>
        <v>-8</v>
      </c>
      <c r="G8" s="4">
        <f t="shared" si="1"/>
        <v>-563663</v>
      </c>
      <c r="J8" s="37"/>
      <c r="K8" s="37"/>
      <c r="L8" s="38"/>
    </row>
    <row r="9" spans="1:12" x14ac:dyDescent="0.35">
      <c r="A9" s="9" t="s">
        <v>25</v>
      </c>
      <c r="B9" s="10">
        <v>0</v>
      </c>
      <c r="C9" s="11">
        <v>0</v>
      </c>
      <c r="D9" s="10">
        <v>3</v>
      </c>
      <c r="E9" s="11">
        <v>203460</v>
      </c>
      <c r="F9" s="4">
        <f t="shared" si="0"/>
        <v>-3</v>
      </c>
      <c r="G9" s="4">
        <f t="shared" si="1"/>
        <v>-203460</v>
      </c>
      <c r="J9" s="37"/>
      <c r="K9" s="37"/>
      <c r="L9" s="38"/>
    </row>
    <row r="10" spans="1:12" x14ac:dyDescent="0.35">
      <c r="A10" s="9" t="s">
        <v>26</v>
      </c>
      <c r="B10" s="10">
        <v>37</v>
      </c>
      <c r="C10" s="11">
        <v>11548374.940000001</v>
      </c>
      <c r="D10" s="10">
        <v>20</v>
      </c>
      <c r="E10" s="11">
        <v>3266829</v>
      </c>
      <c r="F10" s="4">
        <f t="shared" si="0"/>
        <v>17</v>
      </c>
      <c r="G10" s="4">
        <f t="shared" si="1"/>
        <v>8281545.9400000013</v>
      </c>
      <c r="J10" s="37"/>
      <c r="K10" s="37"/>
      <c r="L10" s="38"/>
    </row>
    <row r="11" spans="1:12" x14ac:dyDescent="0.35">
      <c r="A11" s="9" t="s">
        <v>28</v>
      </c>
      <c r="B11" s="10">
        <v>0</v>
      </c>
      <c r="C11" s="11">
        <v>0</v>
      </c>
      <c r="D11" s="10">
        <v>6</v>
      </c>
      <c r="E11" s="11">
        <v>336651.39</v>
      </c>
      <c r="F11" s="4">
        <f t="shared" si="0"/>
        <v>-6</v>
      </c>
      <c r="G11" s="4">
        <f t="shared" si="1"/>
        <v>-336651.39</v>
      </c>
      <c r="J11" s="37"/>
      <c r="K11" s="37"/>
      <c r="L11" s="38"/>
    </row>
    <row r="12" spans="1:12" x14ac:dyDescent="0.35">
      <c r="A12" s="9" t="s">
        <v>30</v>
      </c>
      <c r="B12" s="10">
        <v>0</v>
      </c>
      <c r="C12" s="11">
        <v>0</v>
      </c>
      <c r="D12" s="10">
        <v>54</v>
      </c>
      <c r="E12" s="11">
        <v>1644555.75</v>
      </c>
      <c r="F12" s="4">
        <f t="shared" si="0"/>
        <v>-54</v>
      </c>
      <c r="G12" s="4">
        <f t="shared" si="1"/>
        <v>-1644555.75</v>
      </c>
      <c r="J12" s="37"/>
      <c r="K12" s="37"/>
      <c r="L12" s="38"/>
    </row>
    <row r="13" spans="1:12" x14ac:dyDescent="0.35">
      <c r="A13" s="13" t="s">
        <v>37</v>
      </c>
      <c r="B13" s="13">
        <f>SUM(B2:B12)</f>
        <v>70</v>
      </c>
      <c r="C13" s="15">
        <f>SUM(C2:C12)</f>
        <v>22778972.460000001</v>
      </c>
      <c r="D13" s="13">
        <f>SUM(D2:D12)</f>
        <v>2057</v>
      </c>
      <c r="E13" s="15">
        <f>SUM(E2:E12)</f>
        <v>359141239.72999996</v>
      </c>
      <c r="F13" s="16"/>
      <c r="G13" s="16"/>
    </row>
    <row r="14" spans="1:12" x14ac:dyDescent="0.35">
      <c r="A14" s="17" t="s">
        <v>34</v>
      </c>
      <c r="B14" s="18" t="s">
        <v>32</v>
      </c>
      <c r="C14" s="18" t="s">
        <v>2</v>
      </c>
      <c r="D14" s="18" t="s">
        <v>33</v>
      </c>
      <c r="E14" s="18" t="s">
        <v>4</v>
      </c>
      <c r="F14" s="19" t="s">
        <v>5</v>
      </c>
      <c r="G14" s="19" t="s">
        <v>6</v>
      </c>
    </row>
    <row r="15" spans="1:12" x14ac:dyDescent="0.35">
      <c r="A15" s="9" t="s">
        <v>8</v>
      </c>
      <c r="B15" s="10">
        <v>44</v>
      </c>
      <c r="C15" s="11">
        <v>7336299.6999999993</v>
      </c>
      <c r="D15" s="10">
        <v>122</v>
      </c>
      <c r="E15" s="11">
        <v>31436509.909999996</v>
      </c>
      <c r="F15" s="4">
        <f>B15-D15</f>
        <v>-78</v>
      </c>
      <c r="G15" s="4">
        <f>C15-E15</f>
        <v>-24100210.209999997</v>
      </c>
    </row>
    <row r="16" spans="1:12" x14ac:dyDescent="0.35">
      <c r="A16" s="9" t="s">
        <v>10</v>
      </c>
      <c r="B16" s="10">
        <v>0</v>
      </c>
      <c r="C16" s="11">
        <v>0</v>
      </c>
      <c r="D16" s="10">
        <v>12</v>
      </c>
      <c r="E16" s="11">
        <v>5546540.7000000002</v>
      </c>
      <c r="F16" s="4">
        <f t="shared" ref="F16:F26" si="2">B16-D16</f>
        <v>-12</v>
      </c>
      <c r="G16" s="4">
        <f t="shared" ref="G16:G26" si="3">C16-E16</f>
        <v>-5546540.7000000002</v>
      </c>
    </row>
    <row r="17" spans="1:7" x14ac:dyDescent="0.35">
      <c r="A17" s="9" t="s">
        <v>12</v>
      </c>
      <c r="B17" s="10">
        <v>341</v>
      </c>
      <c r="C17" s="11">
        <v>63688301.489999995</v>
      </c>
      <c r="D17" s="10">
        <v>69</v>
      </c>
      <c r="E17" s="11">
        <v>24498236.32</v>
      </c>
      <c r="F17" s="4">
        <f t="shared" si="2"/>
        <v>272</v>
      </c>
      <c r="G17" s="4">
        <f t="shared" si="3"/>
        <v>39190065.169999994</v>
      </c>
    </row>
    <row r="18" spans="1:7" x14ac:dyDescent="0.35">
      <c r="A18" s="9" t="s">
        <v>13</v>
      </c>
      <c r="B18" s="10">
        <v>179</v>
      </c>
      <c r="C18" s="11">
        <v>49011681.129999995</v>
      </c>
      <c r="D18" s="10">
        <v>34</v>
      </c>
      <c r="E18" s="11">
        <v>13822396.73</v>
      </c>
      <c r="F18" s="4">
        <f t="shared" si="2"/>
        <v>145</v>
      </c>
      <c r="G18" s="4">
        <f t="shared" si="3"/>
        <v>35189284.399999991</v>
      </c>
    </row>
    <row r="19" spans="1:7" x14ac:dyDescent="0.35">
      <c r="A19" s="9" t="s">
        <v>14</v>
      </c>
      <c r="B19" s="10">
        <v>213</v>
      </c>
      <c r="C19" s="11">
        <v>47303480.869999997</v>
      </c>
      <c r="D19" s="10">
        <v>150</v>
      </c>
      <c r="E19" s="11">
        <v>30071393.579999998</v>
      </c>
      <c r="F19" s="4">
        <f t="shared" si="2"/>
        <v>63</v>
      </c>
      <c r="G19" s="4">
        <f t="shared" si="3"/>
        <v>17232087.289999999</v>
      </c>
    </row>
    <row r="20" spans="1:7" x14ac:dyDescent="0.35">
      <c r="A20" s="9" t="s">
        <v>16</v>
      </c>
      <c r="B20" s="10">
        <v>44</v>
      </c>
      <c r="C20" s="11">
        <v>7634134.1799999997</v>
      </c>
      <c r="D20" s="10">
        <v>64</v>
      </c>
      <c r="E20" s="11">
        <v>21477921.34</v>
      </c>
      <c r="F20" s="4">
        <f t="shared" si="2"/>
        <v>-20</v>
      </c>
      <c r="G20" s="4">
        <f t="shared" si="3"/>
        <v>-13843787.16</v>
      </c>
    </row>
    <row r="21" spans="1:7" x14ac:dyDescent="0.35">
      <c r="A21" s="9" t="s">
        <v>18</v>
      </c>
      <c r="B21" s="10">
        <v>535</v>
      </c>
      <c r="C21" s="11">
        <v>127624567.11000001</v>
      </c>
      <c r="D21" s="10">
        <v>57</v>
      </c>
      <c r="E21" s="11">
        <v>9756916.8399999999</v>
      </c>
      <c r="F21" s="4">
        <f t="shared" si="2"/>
        <v>478</v>
      </c>
      <c r="G21" s="4">
        <f t="shared" si="3"/>
        <v>117867650.27000001</v>
      </c>
    </row>
    <row r="22" spans="1:7" x14ac:dyDescent="0.35">
      <c r="A22" s="9" t="s">
        <v>20</v>
      </c>
      <c r="B22" s="10">
        <v>6</v>
      </c>
      <c r="C22" s="11">
        <v>907196.6100000001</v>
      </c>
      <c r="D22" s="10">
        <v>15</v>
      </c>
      <c r="E22" s="11">
        <v>10030906.060000001</v>
      </c>
      <c r="F22" s="4">
        <f t="shared" si="2"/>
        <v>-9</v>
      </c>
      <c r="G22" s="4">
        <f t="shared" si="3"/>
        <v>-9123709.4500000011</v>
      </c>
    </row>
    <row r="23" spans="1:7" x14ac:dyDescent="0.35">
      <c r="A23" s="9" t="s">
        <v>21</v>
      </c>
      <c r="B23" s="10">
        <v>467</v>
      </c>
      <c r="C23" s="11">
        <v>86621380.449999988</v>
      </c>
      <c r="D23" s="10">
        <v>69</v>
      </c>
      <c r="E23" s="11">
        <v>26837367</v>
      </c>
      <c r="F23" s="4">
        <f t="shared" si="2"/>
        <v>398</v>
      </c>
      <c r="G23" s="4">
        <f t="shared" si="3"/>
        <v>59784013.449999988</v>
      </c>
    </row>
    <row r="24" spans="1:7" x14ac:dyDescent="0.35">
      <c r="A24" s="9" t="s">
        <v>24</v>
      </c>
      <c r="B24" s="10">
        <v>239</v>
      </c>
      <c r="C24" s="11">
        <v>55206960.169999994</v>
      </c>
      <c r="D24" s="10">
        <v>57</v>
      </c>
      <c r="E24" s="11">
        <v>15581397.270000001</v>
      </c>
      <c r="F24" s="4">
        <f t="shared" si="2"/>
        <v>182</v>
      </c>
      <c r="G24" s="4">
        <f t="shared" si="3"/>
        <v>39625562.899999991</v>
      </c>
    </row>
    <row r="25" spans="1:7" x14ac:dyDescent="0.35">
      <c r="A25" s="9" t="s">
        <v>27</v>
      </c>
      <c r="B25" s="10">
        <v>0</v>
      </c>
      <c r="C25" s="11">
        <v>0</v>
      </c>
      <c r="D25" s="10">
        <v>96</v>
      </c>
      <c r="E25" s="11">
        <v>12097977.68</v>
      </c>
      <c r="F25" s="4">
        <f t="shared" si="2"/>
        <v>-96</v>
      </c>
      <c r="G25" s="4">
        <f t="shared" si="3"/>
        <v>-12097977.68</v>
      </c>
    </row>
    <row r="26" spans="1:7" x14ac:dyDescent="0.35">
      <c r="A26" s="9" t="s">
        <v>29</v>
      </c>
      <c r="B26" s="10">
        <v>818</v>
      </c>
      <c r="C26" s="11">
        <v>165102896.25999999</v>
      </c>
      <c r="D26" s="10">
        <v>154</v>
      </c>
      <c r="E26" s="11">
        <v>72917067.270000011</v>
      </c>
      <c r="F26" s="4">
        <f t="shared" si="2"/>
        <v>664</v>
      </c>
      <c r="G26" s="4">
        <f t="shared" si="3"/>
        <v>92185828.98999998</v>
      </c>
    </row>
    <row r="27" spans="1:7" x14ac:dyDescent="0.35">
      <c r="A27" s="18" t="s">
        <v>38</v>
      </c>
      <c r="B27" s="20">
        <f>SUM(B15:B26)</f>
        <v>2886</v>
      </c>
      <c r="C27" s="21">
        <f>SUM(C15:C26)</f>
        <v>610436897.97000003</v>
      </c>
      <c r="D27" s="20">
        <f>SUM(D15:D26)</f>
        <v>899</v>
      </c>
      <c r="E27" s="21">
        <f>SUM(E15:E26)</f>
        <v>274074630.70000005</v>
      </c>
      <c r="F27" s="22"/>
      <c r="G27" s="22"/>
    </row>
    <row r="28" spans="1:7" x14ac:dyDescent="0.35">
      <c r="A28" s="23" t="s">
        <v>36</v>
      </c>
      <c r="B28" s="23">
        <f>B27+B13</f>
        <v>2956</v>
      </c>
      <c r="C28" s="24">
        <f>C27+C13</f>
        <v>633215870.43000007</v>
      </c>
      <c r="D28" s="23">
        <f>D27+D13</f>
        <v>2956</v>
      </c>
      <c r="E28" s="24">
        <f>E27+E13</f>
        <v>633215870.43000007</v>
      </c>
      <c r="F28" s="25"/>
      <c r="G28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85F8B-F053-4F15-8904-91C54C84AC24}">
  <dimension ref="A1:G28"/>
  <sheetViews>
    <sheetView topLeftCell="A8" workbookViewId="0">
      <selection activeCell="C26" sqref="C26"/>
    </sheetView>
  </sheetViews>
  <sheetFormatPr defaultRowHeight="14.5" x14ac:dyDescent="0.35"/>
  <cols>
    <col min="1" max="1" width="21.81640625" customWidth="1"/>
    <col min="2" max="2" width="25" customWidth="1"/>
    <col min="3" max="3" width="17" customWidth="1"/>
    <col min="4" max="4" width="23.26953125" customWidth="1"/>
    <col min="5" max="5" width="22.453125" customWidth="1"/>
    <col min="6" max="6" width="13.7265625" customWidth="1"/>
    <col min="7" max="7" width="13.453125" customWidth="1"/>
    <col min="11" max="11" width="13" customWidth="1"/>
  </cols>
  <sheetData>
    <row r="1" spans="1:7" x14ac:dyDescent="0.35">
      <c r="A1" s="32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28" t="s">
        <v>5</v>
      </c>
      <c r="G1" s="28" t="s">
        <v>6</v>
      </c>
    </row>
    <row r="2" spans="1:7" x14ac:dyDescent="0.35">
      <c r="A2" s="2" t="s">
        <v>7</v>
      </c>
      <c r="B2" s="6">
        <v>0</v>
      </c>
      <c r="C2" s="8">
        <v>0</v>
      </c>
      <c r="D2" s="6">
        <v>8</v>
      </c>
      <c r="E2" s="8">
        <v>1191669.3600000001</v>
      </c>
      <c r="F2" s="4">
        <f t="shared" ref="F2:F25" si="0">SUM(B2-D2)</f>
        <v>-8</v>
      </c>
      <c r="G2" s="4">
        <f t="shared" ref="G2:G25" si="1">SUM(C2-E2)</f>
        <v>-1191669.3600000001</v>
      </c>
    </row>
    <row r="3" spans="1:7" x14ac:dyDescent="0.35">
      <c r="A3" s="2" t="s">
        <v>8</v>
      </c>
      <c r="B3" s="6">
        <v>14</v>
      </c>
      <c r="C3" s="8">
        <v>2210254.98</v>
      </c>
      <c r="D3" s="6">
        <v>58</v>
      </c>
      <c r="E3" s="8">
        <v>14704754.33</v>
      </c>
      <c r="F3" s="4">
        <f t="shared" si="0"/>
        <v>-44</v>
      </c>
      <c r="G3" s="4">
        <f t="shared" si="1"/>
        <v>-12494499.35</v>
      </c>
    </row>
    <row r="4" spans="1:7" x14ac:dyDescent="0.35">
      <c r="A4" s="2" t="s">
        <v>9</v>
      </c>
      <c r="B4" s="6">
        <v>9</v>
      </c>
      <c r="C4" s="8">
        <v>2480561.46</v>
      </c>
      <c r="D4" s="6">
        <v>78</v>
      </c>
      <c r="E4" s="8">
        <v>17185744.829999998</v>
      </c>
      <c r="F4" s="4">
        <f t="shared" si="0"/>
        <v>-69</v>
      </c>
      <c r="G4" s="4">
        <f t="shared" si="1"/>
        <v>-14705183.369999997</v>
      </c>
    </row>
    <row r="5" spans="1:7" x14ac:dyDescent="0.35">
      <c r="A5" s="2" t="s">
        <v>10</v>
      </c>
      <c r="B5" s="6">
        <v>0</v>
      </c>
      <c r="C5" s="8">
        <v>0</v>
      </c>
      <c r="D5" s="6">
        <v>5</v>
      </c>
      <c r="E5" s="8">
        <v>970116.95</v>
      </c>
      <c r="F5" s="4">
        <f t="shared" si="0"/>
        <v>-5</v>
      </c>
      <c r="G5" s="4">
        <f t="shared" si="1"/>
        <v>-970116.95</v>
      </c>
    </row>
    <row r="6" spans="1:7" x14ac:dyDescent="0.35">
      <c r="A6" s="2" t="s">
        <v>11</v>
      </c>
      <c r="B6" s="6">
        <v>0</v>
      </c>
      <c r="C6" s="8">
        <v>0</v>
      </c>
      <c r="D6" s="6">
        <v>3</v>
      </c>
      <c r="E6" s="8">
        <v>630969.79</v>
      </c>
      <c r="F6" s="4">
        <f t="shared" si="0"/>
        <v>-3</v>
      </c>
      <c r="G6" s="4">
        <f t="shared" si="1"/>
        <v>-630969.79</v>
      </c>
    </row>
    <row r="7" spans="1:7" x14ac:dyDescent="0.35">
      <c r="A7" s="2" t="s">
        <v>12</v>
      </c>
      <c r="B7" s="6">
        <v>158</v>
      </c>
      <c r="C7" s="8">
        <v>30993684.25</v>
      </c>
      <c r="D7" s="6">
        <v>32</v>
      </c>
      <c r="E7" s="8">
        <v>12526182.189999999</v>
      </c>
      <c r="F7" s="4">
        <f t="shared" si="0"/>
        <v>126</v>
      </c>
      <c r="G7" s="4">
        <f t="shared" si="1"/>
        <v>18467502.060000002</v>
      </c>
    </row>
    <row r="8" spans="1:7" x14ac:dyDescent="0.35">
      <c r="A8" s="2" t="s">
        <v>13</v>
      </c>
      <c r="B8" s="6">
        <v>61</v>
      </c>
      <c r="C8" s="8">
        <v>19057342.559999999</v>
      </c>
      <c r="D8" s="6">
        <v>12</v>
      </c>
      <c r="E8" s="8">
        <v>4756702.22</v>
      </c>
      <c r="F8" s="4">
        <f t="shared" si="0"/>
        <v>49</v>
      </c>
      <c r="G8" s="4">
        <f t="shared" si="1"/>
        <v>14300640.34</v>
      </c>
    </row>
    <row r="9" spans="1:7" x14ac:dyDescent="0.35">
      <c r="A9" s="2" t="s">
        <v>14</v>
      </c>
      <c r="B9" s="6">
        <v>61</v>
      </c>
      <c r="C9" s="8">
        <v>11163588.57</v>
      </c>
      <c r="D9" s="6">
        <v>58</v>
      </c>
      <c r="E9" s="8">
        <v>11107898.35</v>
      </c>
      <c r="F9" s="4">
        <f t="shared" si="0"/>
        <v>3</v>
      </c>
      <c r="G9" s="4">
        <f t="shared" si="1"/>
        <v>55690.220000000671</v>
      </c>
    </row>
    <row r="10" spans="1:7" x14ac:dyDescent="0.35">
      <c r="A10" s="2" t="s">
        <v>15</v>
      </c>
      <c r="B10" s="6">
        <v>0</v>
      </c>
      <c r="C10" s="8">
        <v>0</v>
      </c>
      <c r="D10" s="6">
        <v>9</v>
      </c>
      <c r="E10" s="8">
        <v>358337.22</v>
      </c>
      <c r="F10" s="4">
        <f t="shared" si="0"/>
        <v>-9</v>
      </c>
      <c r="G10" s="4">
        <f t="shared" si="1"/>
        <v>-358337.22</v>
      </c>
    </row>
    <row r="11" spans="1:7" x14ac:dyDescent="0.35">
      <c r="A11" s="6" t="s">
        <v>16</v>
      </c>
      <c r="B11" s="6">
        <v>19</v>
      </c>
      <c r="C11" s="8">
        <v>3156821.78</v>
      </c>
      <c r="D11" s="6">
        <v>27</v>
      </c>
      <c r="E11" s="8">
        <v>7796932.3200000003</v>
      </c>
      <c r="F11" s="4">
        <f t="shared" si="0"/>
        <v>-8</v>
      </c>
      <c r="G11" s="4">
        <f t="shared" si="1"/>
        <v>-4640110.540000001</v>
      </c>
    </row>
    <row r="12" spans="1:7" x14ac:dyDescent="0.35">
      <c r="A12" s="6" t="s">
        <v>17</v>
      </c>
      <c r="B12" s="6">
        <v>6</v>
      </c>
      <c r="C12" s="8">
        <v>2045340.36</v>
      </c>
      <c r="D12" s="6">
        <v>602</v>
      </c>
      <c r="E12" s="8">
        <v>104381118.48999999</v>
      </c>
      <c r="F12" s="4">
        <f t="shared" si="0"/>
        <v>-596</v>
      </c>
      <c r="G12" s="4">
        <f t="shared" si="1"/>
        <v>-102335778.13</v>
      </c>
    </row>
    <row r="13" spans="1:7" x14ac:dyDescent="0.35">
      <c r="A13" s="2" t="s">
        <v>18</v>
      </c>
      <c r="B13" s="6">
        <v>182</v>
      </c>
      <c r="C13" s="8">
        <v>40355039.060000002</v>
      </c>
      <c r="D13" s="6">
        <v>28</v>
      </c>
      <c r="E13" s="8">
        <v>4670073.37</v>
      </c>
      <c r="F13" s="4">
        <f t="shared" si="0"/>
        <v>154</v>
      </c>
      <c r="G13" s="4">
        <f t="shared" si="1"/>
        <v>35684965.690000005</v>
      </c>
    </row>
    <row r="14" spans="1:7" x14ac:dyDescent="0.35">
      <c r="A14" s="2" t="s">
        <v>19</v>
      </c>
      <c r="B14" s="6">
        <v>0</v>
      </c>
      <c r="C14" s="8">
        <v>0</v>
      </c>
      <c r="D14" s="6">
        <v>8</v>
      </c>
      <c r="E14" s="8">
        <v>361246</v>
      </c>
      <c r="F14" s="4">
        <f t="shared" si="0"/>
        <v>-8</v>
      </c>
      <c r="G14" s="4">
        <f t="shared" si="1"/>
        <v>-361246</v>
      </c>
    </row>
    <row r="15" spans="1:7" x14ac:dyDescent="0.35">
      <c r="A15" s="2" t="s">
        <v>20</v>
      </c>
      <c r="B15" s="6">
        <v>0</v>
      </c>
      <c r="C15" s="8">
        <v>0</v>
      </c>
      <c r="D15" s="6">
        <v>5</v>
      </c>
      <c r="E15" s="8">
        <v>3182099.86</v>
      </c>
      <c r="F15" s="4">
        <f t="shared" si="0"/>
        <v>-5</v>
      </c>
      <c r="G15" s="4">
        <f t="shared" si="1"/>
        <v>-3182099.86</v>
      </c>
    </row>
    <row r="16" spans="1:7" x14ac:dyDescent="0.35">
      <c r="A16" s="2" t="s">
        <v>21</v>
      </c>
      <c r="B16" s="6">
        <v>183</v>
      </c>
      <c r="C16" s="8">
        <v>31300552.280000001</v>
      </c>
      <c r="D16" s="6">
        <v>19</v>
      </c>
      <c r="E16" s="8">
        <v>8270434</v>
      </c>
      <c r="F16" s="4">
        <f t="shared" si="0"/>
        <v>164</v>
      </c>
      <c r="G16" s="4">
        <f t="shared" si="1"/>
        <v>23030118.280000001</v>
      </c>
    </row>
    <row r="17" spans="1:7" x14ac:dyDescent="0.35">
      <c r="A17" s="2" t="s">
        <v>22</v>
      </c>
      <c r="B17" s="6">
        <v>0</v>
      </c>
      <c r="C17" s="8">
        <v>0</v>
      </c>
      <c r="D17" s="6">
        <v>5</v>
      </c>
      <c r="E17" s="8">
        <v>297281</v>
      </c>
      <c r="F17" s="4">
        <f t="shared" si="0"/>
        <v>-5</v>
      </c>
      <c r="G17" s="4">
        <f t="shared" si="1"/>
        <v>-297281</v>
      </c>
    </row>
    <row r="18" spans="1:7" x14ac:dyDescent="0.35">
      <c r="A18" s="2" t="s">
        <v>23</v>
      </c>
      <c r="B18" s="39">
        <v>0</v>
      </c>
      <c r="C18" s="12">
        <v>0</v>
      </c>
      <c r="D18" s="12">
        <v>0</v>
      </c>
      <c r="E18" s="40">
        <v>0</v>
      </c>
      <c r="F18" s="4">
        <f t="shared" si="0"/>
        <v>0</v>
      </c>
      <c r="G18" s="4">
        <f t="shared" si="1"/>
        <v>0</v>
      </c>
    </row>
    <row r="19" spans="1:7" x14ac:dyDescent="0.35">
      <c r="A19" s="2" t="s">
        <v>24</v>
      </c>
      <c r="B19" s="6">
        <v>87</v>
      </c>
      <c r="C19" s="8">
        <v>21100785.329999998</v>
      </c>
      <c r="D19" s="6">
        <v>23</v>
      </c>
      <c r="E19" s="8">
        <v>6076611.8899999997</v>
      </c>
      <c r="F19" s="4">
        <f t="shared" si="0"/>
        <v>64</v>
      </c>
      <c r="G19" s="4">
        <f t="shared" si="1"/>
        <v>15024173.439999998</v>
      </c>
    </row>
    <row r="20" spans="1:7" x14ac:dyDescent="0.35">
      <c r="A20" s="2" t="s">
        <v>25</v>
      </c>
      <c r="B20" s="6">
        <v>0</v>
      </c>
      <c r="C20" s="8">
        <v>0</v>
      </c>
      <c r="D20" s="6">
        <v>1</v>
      </c>
      <c r="E20" s="8">
        <v>93207</v>
      </c>
      <c r="F20" s="4">
        <f t="shared" si="0"/>
        <v>-1</v>
      </c>
      <c r="G20" s="4">
        <f t="shared" si="1"/>
        <v>-93207</v>
      </c>
    </row>
    <row r="21" spans="1:7" x14ac:dyDescent="0.35">
      <c r="A21" s="2" t="s">
        <v>26</v>
      </c>
      <c r="B21" s="6">
        <v>18</v>
      </c>
      <c r="C21" s="8">
        <v>4907182.45</v>
      </c>
      <c r="D21" s="6">
        <v>4</v>
      </c>
      <c r="E21" s="8">
        <v>109660</v>
      </c>
      <c r="F21" s="4">
        <f t="shared" si="0"/>
        <v>14</v>
      </c>
      <c r="G21" s="4">
        <f t="shared" si="1"/>
        <v>4797522.45</v>
      </c>
    </row>
    <row r="22" spans="1:7" x14ac:dyDescent="0.35">
      <c r="A22" s="2" t="s">
        <v>27</v>
      </c>
      <c r="B22" s="6">
        <v>0</v>
      </c>
      <c r="C22" s="8">
        <v>0</v>
      </c>
      <c r="D22" s="6">
        <v>39</v>
      </c>
      <c r="E22" s="8">
        <v>5722923.7300000004</v>
      </c>
      <c r="F22" s="4">
        <f t="shared" si="0"/>
        <v>-39</v>
      </c>
      <c r="G22" s="4">
        <f t="shared" si="1"/>
        <v>-5722923.7300000004</v>
      </c>
    </row>
    <row r="23" spans="1:7" x14ac:dyDescent="0.35">
      <c r="A23" s="2" t="s">
        <v>28</v>
      </c>
      <c r="B23" s="6">
        <v>0</v>
      </c>
      <c r="C23" s="8">
        <v>0</v>
      </c>
      <c r="D23" s="6">
        <v>3</v>
      </c>
      <c r="E23" s="8">
        <v>238271.46</v>
      </c>
      <c r="F23" s="4">
        <f t="shared" si="0"/>
        <v>-3</v>
      </c>
      <c r="G23" s="4">
        <f t="shared" si="1"/>
        <v>-238271.46</v>
      </c>
    </row>
    <row r="24" spans="1:7" x14ac:dyDescent="0.35">
      <c r="A24" s="2" t="s">
        <v>29</v>
      </c>
      <c r="B24" s="6">
        <v>304</v>
      </c>
      <c r="C24" s="8">
        <v>62367725.990000002</v>
      </c>
      <c r="D24" s="6">
        <v>53</v>
      </c>
      <c r="E24" s="8">
        <v>25688385.41</v>
      </c>
      <c r="F24" s="4">
        <f t="shared" si="0"/>
        <v>251</v>
      </c>
      <c r="G24" s="4">
        <f t="shared" si="1"/>
        <v>36679340.579999998</v>
      </c>
    </row>
    <row r="25" spans="1:7" x14ac:dyDescent="0.35">
      <c r="A25" s="2" t="s">
        <v>30</v>
      </c>
      <c r="B25" s="6">
        <v>0</v>
      </c>
      <c r="C25" s="8">
        <v>0</v>
      </c>
      <c r="D25" s="6">
        <v>22</v>
      </c>
      <c r="E25" s="8">
        <v>818259.3</v>
      </c>
      <c r="F25" s="4">
        <f t="shared" si="0"/>
        <v>-22</v>
      </c>
      <c r="G25" s="4">
        <f t="shared" si="1"/>
        <v>-818259.3</v>
      </c>
    </row>
    <row r="26" spans="1:7" x14ac:dyDescent="0.35">
      <c r="A26" s="33" t="s">
        <v>35</v>
      </c>
      <c r="B26" s="33">
        <f>SUM(B2:B25)</f>
        <v>1102</v>
      </c>
      <c r="C26" s="34">
        <f>SUM(C2:C25)</f>
        <v>231138879.06999999</v>
      </c>
      <c r="D26" s="33">
        <f>SUM(D2:D25)</f>
        <v>1102</v>
      </c>
      <c r="E26" s="34">
        <f>SUM(E2:E25)</f>
        <v>231138879.07000002</v>
      </c>
      <c r="F26" s="35"/>
      <c r="G26" s="35"/>
    </row>
    <row r="28" spans="1:7" x14ac:dyDescent="0.35">
      <c r="F28" s="5"/>
      <c r="G28" s="5"/>
    </row>
  </sheetData>
  <sortState xmlns:xlrd2="http://schemas.microsoft.com/office/spreadsheetml/2017/richdata2" ref="A2:G26">
    <sortCondition ref="A2:A2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8DCEA-F881-4288-9234-91315B13CE4C}">
  <dimension ref="A1:G28"/>
  <sheetViews>
    <sheetView topLeftCell="A13" workbookViewId="0">
      <selection activeCell="F30" sqref="F30"/>
    </sheetView>
  </sheetViews>
  <sheetFormatPr defaultRowHeight="14.5" x14ac:dyDescent="0.35"/>
  <cols>
    <col min="1" max="1" width="21.453125" customWidth="1"/>
    <col min="2" max="2" width="24.81640625" customWidth="1"/>
    <col min="3" max="3" width="21" customWidth="1"/>
    <col min="4" max="4" width="23.453125" customWidth="1"/>
    <col min="5" max="5" width="20.54296875" customWidth="1"/>
    <col min="6" max="6" width="14" customWidth="1"/>
    <col min="7" max="7" width="11.54296875" customWidth="1"/>
  </cols>
  <sheetData>
    <row r="1" spans="1:7" x14ac:dyDescent="0.35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8" t="s">
        <v>5</v>
      </c>
      <c r="G1" s="28" t="s">
        <v>6</v>
      </c>
    </row>
    <row r="2" spans="1:7" x14ac:dyDescent="0.35">
      <c r="A2" s="2" t="s">
        <v>7</v>
      </c>
      <c r="B2" s="6">
        <v>0</v>
      </c>
      <c r="C2" s="8">
        <v>0</v>
      </c>
      <c r="D2" s="6">
        <v>1</v>
      </c>
      <c r="E2" s="8">
        <v>10423.11</v>
      </c>
      <c r="F2" s="4">
        <f t="shared" ref="F2:F25" si="0">SUM(B2-D2)</f>
        <v>-1</v>
      </c>
      <c r="G2" s="4">
        <f t="shared" ref="G2:G25" si="1">SUM(C2-E2)</f>
        <v>-10423.11</v>
      </c>
    </row>
    <row r="3" spans="1:7" x14ac:dyDescent="0.35">
      <c r="A3" s="2" t="s">
        <v>8</v>
      </c>
      <c r="B3" s="6">
        <v>6</v>
      </c>
      <c r="C3" s="8">
        <v>1169439.7</v>
      </c>
      <c r="D3" s="6">
        <v>27</v>
      </c>
      <c r="E3" s="8">
        <v>7118749.96</v>
      </c>
      <c r="F3" s="4">
        <f t="shared" si="0"/>
        <v>-21</v>
      </c>
      <c r="G3" s="4">
        <f t="shared" si="1"/>
        <v>-5949310.2599999998</v>
      </c>
    </row>
    <row r="4" spans="1:7" x14ac:dyDescent="0.35">
      <c r="A4" s="2" t="s">
        <v>9</v>
      </c>
      <c r="B4" s="6">
        <v>1</v>
      </c>
      <c r="C4" s="8">
        <v>1254650.8899999999</v>
      </c>
      <c r="D4" s="6">
        <v>18</v>
      </c>
      <c r="E4" s="8">
        <v>2865958.02</v>
      </c>
      <c r="F4" s="4">
        <f t="shared" si="0"/>
        <v>-17</v>
      </c>
      <c r="G4" s="4">
        <f t="shared" si="1"/>
        <v>-1611307.1300000001</v>
      </c>
    </row>
    <row r="5" spans="1:7" x14ac:dyDescent="0.35">
      <c r="A5" s="2" t="s">
        <v>10</v>
      </c>
      <c r="B5" s="6">
        <v>0</v>
      </c>
      <c r="C5" s="8">
        <v>0</v>
      </c>
      <c r="D5" s="6">
        <v>5</v>
      </c>
      <c r="E5" s="8">
        <v>2642711.2400000002</v>
      </c>
      <c r="F5" s="4">
        <f t="shared" si="0"/>
        <v>-5</v>
      </c>
      <c r="G5" s="4">
        <f t="shared" si="1"/>
        <v>-2642711.2400000002</v>
      </c>
    </row>
    <row r="6" spans="1:7" x14ac:dyDescent="0.35">
      <c r="A6" s="2" t="s">
        <v>11</v>
      </c>
      <c r="B6" s="6">
        <v>0</v>
      </c>
      <c r="C6" s="8">
        <v>0</v>
      </c>
      <c r="D6" s="6">
        <v>5</v>
      </c>
      <c r="E6" s="8">
        <v>230926.43</v>
      </c>
      <c r="F6" s="4">
        <f t="shared" si="0"/>
        <v>-5</v>
      </c>
      <c r="G6" s="4">
        <f t="shared" si="1"/>
        <v>-230926.43</v>
      </c>
    </row>
    <row r="7" spans="1:7" x14ac:dyDescent="0.35">
      <c r="A7" s="2" t="s">
        <v>12</v>
      </c>
      <c r="B7" s="6">
        <v>69</v>
      </c>
      <c r="C7" s="8">
        <v>14032968.02</v>
      </c>
      <c r="D7" s="6">
        <v>10</v>
      </c>
      <c r="E7" s="8">
        <v>2790319.84</v>
      </c>
      <c r="F7" s="4">
        <f t="shared" si="0"/>
        <v>59</v>
      </c>
      <c r="G7" s="4">
        <f t="shared" si="1"/>
        <v>11242648.18</v>
      </c>
    </row>
    <row r="8" spans="1:7" x14ac:dyDescent="0.35">
      <c r="A8" s="2" t="s">
        <v>13</v>
      </c>
      <c r="B8" s="6">
        <v>46</v>
      </c>
      <c r="C8" s="8">
        <v>9993319.3399999999</v>
      </c>
      <c r="D8" s="6">
        <v>10</v>
      </c>
      <c r="E8" s="8">
        <v>4311628.82</v>
      </c>
      <c r="F8" s="4">
        <f t="shared" si="0"/>
        <v>36</v>
      </c>
      <c r="G8" s="4">
        <f t="shared" si="1"/>
        <v>5681690.5199999996</v>
      </c>
    </row>
    <row r="9" spans="1:7" x14ac:dyDescent="0.35">
      <c r="A9" s="2" t="s">
        <v>14</v>
      </c>
      <c r="B9" s="6">
        <v>44</v>
      </c>
      <c r="C9" s="8">
        <v>9330746.4700000007</v>
      </c>
      <c r="D9" s="6">
        <v>16</v>
      </c>
      <c r="E9" s="8">
        <v>3478312.86</v>
      </c>
      <c r="F9" s="4">
        <f t="shared" si="0"/>
        <v>28</v>
      </c>
      <c r="G9" s="4">
        <f t="shared" si="1"/>
        <v>5852433.6100000013</v>
      </c>
    </row>
    <row r="10" spans="1:7" x14ac:dyDescent="0.35">
      <c r="A10" s="6" t="s">
        <v>15</v>
      </c>
      <c r="B10" s="6">
        <v>0</v>
      </c>
      <c r="C10" s="8">
        <v>0</v>
      </c>
      <c r="D10" s="6">
        <v>3</v>
      </c>
      <c r="E10" s="8">
        <v>77761.009999999995</v>
      </c>
      <c r="F10" s="4">
        <f t="shared" si="0"/>
        <v>-3</v>
      </c>
      <c r="G10" s="4">
        <f t="shared" si="1"/>
        <v>-77761.009999999995</v>
      </c>
    </row>
    <row r="11" spans="1:7" x14ac:dyDescent="0.35">
      <c r="A11" s="6" t="s">
        <v>16</v>
      </c>
      <c r="B11" s="6">
        <v>13</v>
      </c>
      <c r="C11" s="8">
        <v>2280844.5</v>
      </c>
      <c r="D11" s="6">
        <v>11</v>
      </c>
      <c r="E11" s="8">
        <v>3518475.45</v>
      </c>
      <c r="F11" s="4">
        <f t="shared" si="0"/>
        <v>2</v>
      </c>
      <c r="G11" s="4">
        <f t="shared" si="1"/>
        <v>-1237630.9500000002</v>
      </c>
    </row>
    <row r="12" spans="1:7" x14ac:dyDescent="0.35">
      <c r="A12" s="2" t="s">
        <v>17</v>
      </c>
      <c r="B12" s="6">
        <v>4</v>
      </c>
      <c r="C12" s="8">
        <v>1092680.98</v>
      </c>
      <c r="D12" s="6">
        <v>403</v>
      </c>
      <c r="E12" s="8">
        <v>74573718.909999996</v>
      </c>
      <c r="F12" s="4">
        <f t="shared" si="0"/>
        <v>-399</v>
      </c>
      <c r="G12" s="4">
        <f t="shared" si="1"/>
        <v>-73481037.929999992</v>
      </c>
    </row>
    <row r="13" spans="1:7" x14ac:dyDescent="0.35">
      <c r="A13" s="2" t="s">
        <v>18</v>
      </c>
      <c r="B13" s="6">
        <v>129</v>
      </c>
      <c r="C13" s="8">
        <v>34766835.68</v>
      </c>
      <c r="D13" s="6">
        <v>6</v>
      </c>
      <c r="E13" s="8">
        <v>2195543.7999999998</v>
      </c>
      <c r="F13" s="4">
        <f t="shared" si="0"/>
        <v>123</v>
      </c>
      <c r="G13" s="4">
        <f t="shared" si="1"/>
        <v>32571291.879999999</v>
      </c>
    </row>
    <row r="14" spans="1:7" x14ac:dyDescent="0.35">
      <c r="A14" s="2" t="s">
        <v>19</v>
      </c>
      <c r="B14" s="6">
        <v>0</v>
      </c>
      <c r="C14" s="8">
        <v>0</v>
      </c>
      <c r="D14" s="6">
        <v>2</v>
      </c>
      <c r="E14" s="8">
        <v>100040</v>
      </c>
      <c r="F14" s="4">
        <f t="shared" si="0"/>
        <v>-2</v>
      </c>
      <c r="G14" s="4">
        <f t="shared" si="1"/>
        <v>-100040</v>
      </c>
    </row>
    <row r="15" spans="1:7" x14ac:dyDescent="0.35">
      <c r="A15" s="2" t="s">
        <v>20</v>
      </c>
      <c r="B15" s="6">
        <v>2</v>
      </c>
      <c r="C15" s="8">
        <v>369870.33</v>
      </c>
      <c r="D15" s="6">
        <v>4</v>
      </c>
      <c r="E15" s="8">
        <v>2857114.31</v>
      </c>
      <c r="F15" s="4">
        <f t="shared" si="0"/>
        <v>-2</v>
      </c>
      <c r="G15" s="4">
        <f t="shared" si="1"/>
        <v>-2487243.98</v>
      </c>
    </row>
    <row r="16" spans="1:7" x14ac:dyDescent="0.35">
      <c r="A16" s="2" t="s">
        <v>21</v>
      </c>
      <c r="B16" s="6">
        <v>87</v>
      </c>
      <c r="C16" s="8">
        <v>18482442.41</v>
      </c>
      <c r="D16" s="6">
        <v>16</v>
      </c>
      <c r="E16" s="8">
        <v>5399803</v>
      </c>
      <c r="F16" s="4">
        <f t="shared" si="0"/>
        <v>71</v>
      </c>
      <c r="G16" s="4">
        <f t="shared" si="1"/>
        <v>13082639.41</v>
      </c>
    </row>
    <row r="17" spans="1:7" x14ac:dyDescent="0.35">
      <c r="A17" s="2" t="s">
        <v>22</v>
      </c>
      <c r="B17" s="6">
        <v>0</v>
      </c>
      <c r="C17" s="8">
        <v>0</v>
      </c>
      <c r="D17" s="6">
        <v>1</v>
      </c>
      <c r="E17" s="8">
        <v>118423</v>
      </c>
      <c r="F17" s="4">
        <f t="shared" si="0"/>
        <v>-1</v>
      </c>
      <c r="G17" s="4">
        <f t="shared" si="1"/>
        <v>-118423</v>
      </c>
    </row>
    <row r="18" spans="1:7" x14ac:dyDescent="0.35">
      <c r="A18" s="2" t="s">
        <v>23</v>
      </c>
      <c r="B18" s="6">
        <v>0</v>
      </c>
      <c r="C18" s="8">
        <v>0</v>
      </c>
      <c r="D18" s="6">
        <v>0</v>
      </c>
      <c r="E18" s="8">
        <v>0</v>
      </c>
      <c r="F18" s="4">
        <f>SUM(B18-D18)</f>
        <v>0</v>
      </c>
      <c r="G18" s="4">
        <f>SUM(C18-E18)</f>
        <v>0</v>
      </c>
    </row>
    <row r="19" spans="1:7" x14ac:dyDescent="0.35">
      <c r="A19" s="2" t="s">
        <v>24</v>
      </c>
      <c r="B19" s="6">
        <v>66</v>
      </c>
      <c r="C19" s="8">
        <v>15487037.369999999</v>
      </c>
      <c r="D19" s="6">
        <v>18</v>
      </c>
      <c r="E19" s="8">
        <v>5205516.4800000004</v>
      </c>
      <c r="F19" s="4">
        <f t="shared" si="0"/>
        <v>48</v>
      </c>
      <c r="G19" s="4">
        <f t="shared" si="1"/>
        <v>10281520.889999999</v>
      </c>
    </row>
    <row r="20" spans="1:7" x14ac:dyDescent="0.35">
      <c r="A20" s="2" t="s">
        <v>25</v>
      </c>
      <c r="B20" s="6">
        <v>0</v>
      </c>
      <c r="C20" s="8">
        <v>0</v>
      </c>
      <c r="D20" s="6">
        <v>2</v>
      </c>
      <c r="E20" s="8">
        <v>110253</v>
      </c>
      <c r="F20" s="4"/>
      <c r="G20" s="4"/>
    </row>
    <row r="21" spans="1:7" x14ac:dyDescent="0.35">
      <c r="A21" s="2" t="s">
        <v>26</v>
      </c>
      <c r="B21" s="6">
        <v>6</v>
      </c>
      <c r="C21" s="8">
        <v>2214130.44</v>
      </c>
      <c r="D21" s="6">
        <v>10</v>
      </c>
      <c r="E21" s="8">
        <v>2324649</v>
      </c>
      <c r="F21" s="4">
        <f t="shared" si="0"/>
        <v>-4</v>
      </c>
      <c r="G21" s="4">
        <f t="shared" si="1"/>
        <v>-110518.56000000006</v>
      </c>
    </row>
    <row r="22" spans="1:7" x14ac:dyDescent="0.35">
      <c r="A22" s="2" t="s">
        <v>27</v>
      </c>
      <c r="B22" s="6">
        <v>0</v>
      </c>
      <c r="C22" s="8">
        <v>0</v>
      </c>
      <c r="D22" s="6">
        <v>25</v>
      </c>
      <c r="E22" s="8">
        <v>2782565.34</v>
      </c>
      <c r="F22" s="4">
        <f t="shared" si="0"/>
        <v>-25</v>
      </c>
      <c r="G22" s="4">
        <f t="shared" si="1"/>
        <v>-2782565.34</v>
      </c>
    </row>
    <row r="23" spans="1:7" x14ac:dyDescent="0.35">
      <c r="A23" s="2" t="s">
        <v>28</v>
      </c>
      <c r="B23" s="6">
        <v>0</v>
      </c>
      <c r="C23" s="8">
        <v>0</v>
      </c>
      <c r="D23" s="6">
        <v>1</v>
      </c>
      <c r="E23" s="8">
        <v>16911.79</v>
      </c>
      <c r="F23" s="4">
        <f t="shared" ref="F23" si="2">SUM(B23-D23)</f>
        <v>-1</v>
      </c>
      <c r="G23" s="4">
        <f t="shared" ref="G23" si="3">SUM(C23-E23)</f>
        <v>-16911.79</v>
      </c>
    </row>
    <row r="24" spans="1:7" x14ac:dyDescent="0.35">
      <c r="A24" s="2" t="s">
        <v>29</v>
      </c>
      <c r="B24" s="6">
        <v>163</v>
      </c>
      <c r="C24" s="8">
        <v>31763972.370000001</v>
      </c>
      <c r="D24" s="6">
        <v>35</v>
      </c>
      <c r="E24" s="8">
        <v>19366977.539999999</v>
      </c>
      <c r="F24" s="4">
        <f t="shared" ref="F24" si="4">SUM(B24-D24)</f>
        <v>128</v>
      </c>
      <c r="G24" s="4">
        <f t="shared" ref="G24" si="5">SUM(C24-E24)</f>
        <v>12396994.830000002</v>
      </c>
    </row>
    <row r="25" spans="1:7" x14ac:dyDescent="0.35">
      <c r="A25" s="2" t="s">
        <v>30</v>
      </c>
      <c r="B25" s="6">
        <v>0</v>
      </c>
      <c r="C25" s="8">
        <v>0</v>
      </c>
      <c r="D25" s="6">
        <v>7</v>
      </c>
      <c r="E25" s="8">
        <v>142155.59</v>
      </c>
      <c r="F25" s="4">
        <f t="shared" si="0"/>
        <v>-7</v>
      </c>
      <c r="G25" s="4">
        <f t="shared" si="1"/>
        <v>-142155.59</v>
      </c>
    </row>
    <row r="26" spans="1:7" x14ac:dyDescent="0.35">
      <c r="A26" s="29" t="s">
        <v>35</v>
      </c>
      <c r="B26" s="31">
        <f>SUM(B2:B25)</f>
        <v>636</v>
      </c>
      <c r="C26" s="34">
        <f t="shared" ref="C26:E26" si="6">SUM(C2:C25)</f>
        <v>142238938.5</v>
      </c>
      <c r="D26" s="31">
        <f t="shared" si="6"/>
        <v>636</v>
      </c>
      <c r="E26" s="34">
        <f t="shared" si="6"/>
        <v>142238938.50000003</v>
      </c>
      <c r="F26" s="35"/>
      <c r="G26" s="35"/>
    </row>
    <row r="28" spans="1:7" x14ac:dyDescent="0.35">
      <c r="F28" s="5"/>
      <c r="G28" s="5"/>
    </row>
  </sheetData>
  <sortState xmlns:xlrd2="http://schemas.microsoft.com/office/spreadsheetml/2017/richdata2" ref="A2:G26">
    <sortCondition ref="A2:A2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41FE2-4181-4BEA-A843-8867FF4A8F9B}">
  <dimension ref="A1:G27"/>
  <sheetViews>
    <sheetView topLeftCell="A13" workbookViewId="0">
      <selection activeCell="D30" sqref="D30"/>
    </sheetView>
  </sheetViews>
  <sheetFormatPr defaultRowHeight="14.5" x14ac:dyDescent="0.35"/>
  <cols>
    <col min="1" max="1" width="22.81640625" customWidth="1"/>
    <col min="2" max="2" width="24.453125" customWidth="1"/>
    <col min="3" max="3" width="21.81640625" customWidth="1"/>
    <col min="4" max="4" width="26.7265625" customWidth="1"/>
    <col min="5" max="5" width="25.54296875" customWidth="1"/>
    <col min="6" max="6" width="13.26953125" customWidth="1"/>
    <col min="7" max="7" width="17.26953125" customWidth="1"/>
  </cols>
  <sheetData>
    <row r="1" spans="1:7" x14ac:dyDescent="0.35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8" t="s">
        <v>5</v>
      </c>
      <c r="G1" s="28" t="s">
        <v>6</v>
      </c>
    </row>
    <row r="2" spans="1:7" x14ac:dyDescent="0.35">
      <c r="A2" s="2" t="s">
        <v>7</v>
      </c>
      <c r="B2" s="6">
        <v>3</v>
      </c>
      <c r="C2" s="8">
        <v>1421214.32</v>
      </c>
      <c r="D2" s="6">
        <v>6</v>
      </c>
      <c r="E2" s="8">
        <v>755371.81</v>
      </c>
      <c r="F2" s="4">
        <f t="shared" ref="F2:F24" si="0">SUM(B2-D2)</f>
        <v>-3</v>
      </c>
      <c r="G2" s="4">
        <f t="shared" ref="G2:G24" si="1">SUM(C2-E2)</f>
        <v>665842.51</v>
      </c>
    </row>
    <row r="3" spans="1:7" x14ac:dyDescent="0.35">
      <c r="A3" s="2" t="s">
        <v>8</v>
      </c>
      <c r="B3" s="6">
        <v>24</v>
      </c>
      <c r="C3" s="8">
        <v>3956605.02</v>
      </c>
      <c r="D3" s="6">
        <v>37</v>
      </c>
      <c r="E3" s="8">
        <v>9613005.6199999992</v>
      </c>
      <c r="F3" s="4">
        <f t="shared" si="0"/>
        <v>-13</v>
      </c>
      <c r="G3" s="4">
        <f t="shared" si="1"/>
        <v>-5656400.5999999996</v>
      </c>
    </row>
    <row r="4" spans="1:7" x14ac:dyDescent="0.35">
      <c r="A4" s="2" t="s">
        <v>9</v>
      </c>
      <c r="B4" s="6">
        <v>4</v>
      </c>
      <c r="C4" s="8">
        <v>1348902.55</v>
      </c>
      <c r="D4" s="6">
        <v>74</v>
      </c>
      <c r="E4" s="8">
        <v>13712431.210000001</v>
      </c>
      <c r="F4" s="4">
        <f t="shared" si="0"/>
        <v>-70</v>
      </c>
      <c r="G4" s="4">
        <f t="shared" si="1"/>
        <v>-12363528.66</v>
      </c>
    </row>
    <row r="5" spans="1:7" x14ac:dyDescent="0.35">
      <c r="A5" s="2" t="s">
        <v>10</v>
      </c>
      <c r="B5" s="6">
        <v>0</v>
      </c>
      <c r="C5" s="8">
        <v>0</v>
      </c>
      <c r="D5" s="6">
        <v>2</v>
      </c>
      <c r="E5" s="8">
        <v>1933712.51</v>
      </c>
      <c r="F5" s="4">
        <f t="shared" si="0"/>
        <v>-2</v>
      </c>
      <c r="G5" s="4">
        <f t="shared" si="1"/>
        <v>-1933712.51</v>
      </c>
    </row>
    <row r="6" spans="1:7" x14ac:dyDescent="0.35">
      <c r="A6" s="2" t="s">
        <v>11</v>
      </c>
      <c r="B6" s="6">
        <v>0</v>
      </c>
      <c r="C6" s="8">
        <v>0</v>
      </c>
      <c r="D6" s="6">
        <v>5</v>
      </c>
      <c r="E6" s="8">
        <v>336443.39</v>
      </c>
      <c r="F6" s="4">
        <f t="shared" si="0"/>
        <v>-5</v>
      </c>
      <c r="G6" s="4">
        <f t="shared" si="1"/>
        <v>-336443.39</v>
      </c>
    </row>
    <row r="7" spans="1:7" x14ac:dyDescent="0.35">
      <c r="A7" s="2" t="s">
        <v>12</v>
      </c>
      <c r="B7" s="6">
        <v>114</v>
      </c>
      <c r="C7" s="8">
        <v>18661649.219999999</v>
      </c>
      <c r="D7" s="6">
        <v>27</v>
      </c>
      <c r="E7" s="8">
        <v>9181734.2899999991</v>
      </c>
      <c r="F7" s="4">
        <f t="shared" si="0"/>
        <v>87</v>
      </c>
      <c r="G7" s="4">
        <f t="shared" si="1"/>
        <v>9479914.9299999997</v>
      </c>
    </row>
    <row r="8" spans="1:7" x14ac:dyDescent="0.35">
      <c r="A8" s="2" t="s">
        <v>13</v>
      </c>
      <c r="B8" s="6">
        <v>72</v>
      </c>
      <c r="C8" s="8">
        <v>19961019.23</v>
      </c>
      <c r="D8" s="6">
        <v>12</v>
      </c>
      <c r="E8" s="8">
        <v>4754065.6900000004</v>
      </c>
      <c r="F8" s="4">
        <f t="shared" si="0"/>
        <v>60</v>
      </c>
      <c r="G8" s="4">
        <f t="shared" si="1"/>
        <v>15206953.539999999</v>
      </c>
    </row>
    <row r="9" spans="1:7" x14ac:dyDescent="0.35">
      <c r="A9" s="6" t="s">
        <v>14</v>
      </c>
      <c r="B9" s="6">
        <v>108</v>
      </c>
      <c r="C9" s="8">
        <v>26809145.829999998</v>
      </c>
      <c r="D9" s="6">
        <v>76</v>
      </c>
      <c r="E9" s="8">
        <v>15485182.369999999</v>
      </c>
      <c r="F9" s="4">
        <f t="shared" si="0"/>
        <v>32</v>
      </c>
      <c r="G9" s="4">
        <f t="shared" si="1"/>
        <v>11323963.459999999</v>
      </c>
    </row>
    <row r="10" spans="1:7" x14ac:dyDescent="0.35">
      <c r="A10" s="2" t="s">
        <v>15</v>
      </c>
      <c r="B10" s="6">
        <v>0</v>
      </c>
      <c r="C10" s="8">
        <v>0</v>
      </c>
      <c r="D10" s="6">
        <v>0</v>
      </c>
      <c r="E10" s="8">
        <v>0</v>
      </c>
      <c r="F10" s="4">
        <f t="shared" ref="F10" si="2">SUM(B10-D10)</f>
        <v>0</v>
      </c>
      <c r="G10" s="4">
        <f t="shared" ref="G10" si="3">SUM(C10-E10)</f>
        <v>0</v>
      </c>
    </row>
    <row r="11" spans="1:7" x14ac:dyDescent="0.35">
      <c r="A11" s="6" t="s">
        <v>16</v>
      </c>
      <c r="B11" s="6">
        <v>12</v>
      </c>
      <c r="C11" s="8">
        <v>2196467.9</v>
      </c>
      <c r="D11" s="6">
        <v>26</v>
      </c>
      <c r="E11" s="8">
        <v>10162513.57</v>
      </c>
      <c r="F11" s="4">
        <f t="shared" si="0"/>
        <v>-14</v>
      </c>
      <c r="G11" s="4">
        <f t="shared" si="1"/>
        <v>-7966045.6699999999</v>
      </c>
    </row>
    <row r="12" spans="1:7" x14ac:dyDescent="0.35">
      <c r="A12" s="6" t="s">
        <v>17</v>
      </c>
      <c r="B12" s="6">
        <v>6</v>
      </c>
      <c r="C12" s="8">
        <v>1587246.96</v>
      </c>
      <c r="D12" s="6">
        <v>733</v>
      </c>
      <c r="E12" s="8">
        <v>135685890.00999999</v>
      </c>
      <c r="F12" s="4">
        <f t="shared" si="0"/>
        <v>-727</v>
      </c>
      <c r="G12" s="4">
        <f t="shared" si="1"/>
        <v>-134098643.05</v>
      </c>
    </row>
    <row r="13" spans="1:7" x14ac:dyDescent="0.35">
      <c r="A13" s="2" t="s">
        <v>18</v>
      </c>
      <c r="B13" s="6">
        <v>224</v>
      </c>
      <c r="C13" s="8">
        <v>52502692.369999997</v>
      </c>
      <c r="D13" s="6">
        <v>23</v>
      </c>
      <c r="E13" s="8">
        <v>2891299.67</v>
      </c>
      <c r="F13" s="4">
        <f t="shared" si="0"/>
        <v>201</v>
      </c>
      <c r="G13" s="4">
        <f t="shared" si="1"/>
        <v>49611392.699999996</v>
      </c>
    </row>
    <row r="14" spans="1:7" x14ac:dyDescent="0.35">
      <c r="A14" s="2" t="s">
        <v>19</v>
      </c>
      <c r="B14" s="6">
        <v>0</v>
      </c>
      <c r="C14" s="8">
        <v>0</v>
      </c>
      <c r="D14" s="6">
        <v>8</v>
      </c>
      <c r="E14" s="8">
        <v>668031</v>
      </c>
      <c r="F14" s="4">
        <f t="shared" si="0"/>
        <v>-8</v>
      </c>
      <c r="G14" s="4">
        <f t="shared" si="1"/>
        <v>-668031</v>
      </c>
    </row>
    <row r="15" spans="1:7" x14ac:dyDescent="0.35">
      <c r="A15" s="2" t="s">
        <v>20</v>
      </c>
      <c r="B15" s="6">
        <v>4</v>
      </c>
      <c r="C15" s="8">
        <v>537326.28</v>
      </c>
      <c r="D15" s="6">
        <v>6</v>
      </c>
      <c r="E15" s="8">
        <v>3991691.89</v>
      </c>
      <c r="F15" s="4">
        <f t="shared" si="0"/>
        <v>-2</v>
      </c>
      <c r="G15" s="4">
        <f t="shared" si="1"/>
        <v>-3454365.6100000003</v>
      </c>
    </row>
    <row r="16" spans="1:7" x14ac:dyDescent="0.35">
      <c r="A16" s="2" t="s">
        <v>21</v>
      </c>
      <c r="B16" s="6">
        <v>197</v>
      </c>
      <c r="C16" s="8">
        <v>36838385.759999998</v>
      </c>
      <c r="D16" s="6">
        <v>34</v>
      </c>
      <c r="E16" s="8">
        <v>13167130</v>
      </c>
      <c r="F16" s="4">
        <f t="shared" si="0"/>
        <v>163</v>
      </c>
      <c r="G16" s="4">
        <f t="shared" si="1"/>
        <v>23671255.759999998</v>
      </c>
    </row>
    <row r="17" spans="1:7" x14ac:dyDescent="0.35">
      <c r="A17" s="2" t="s">
        <v>22</v>
      </c>
      <c r="B17" s="6">
        <v>0</v>
      </c>
      <c r="C17" s="8">
        <v>0</v>
      </c>
      <c r="D17" s="6">
        <v>2</v>
      </c>
      <c r="E17" s="8">
        <v>147959</v>
      </c>
      <c r="F17" s="4">
        <f t="shared" si="0"/>
        <v>-2</v>
      </c>
      <c r="G17" s="4">
        <f t="shared" si="1"/>
        <v>-147959</v>
      </c>
    </row>
    <row r="18" spans="1:7" x14ac:dyDescent="0.35">
      <c r="A18" s="2" t="s">
        <v>23</v>
      </c>
      <c r="B18" s="6">
        <v>0</v>
      </c>
      <c r="C18" s="8">
        <v>0</v>
      </c>
      <c r="D18" s="6">
        <v>0</v>
      </c>
      <c r="E18" s="8">
        <v>0</v>
      </c>
      <c r="F18" s="4">
        <f t="shared" si="0"/>
        <v>0</v>
      </c>
      <c r="G18" s="4">
        <f t="shared" si="1"/>
        <v>0</v>
      </c>
    </row>
    <row r="19" spans="1:7" x14ac:dyDescent="0.35">
      <c r="A19" s="2" t="s">
        <v>24</v>
      </c>
      <c r="B19" s="6">
        <v>86</v>
      </c>
      <c r="C19" s="8">
        <v>18619137.469999999</v>
      </c>
      <c r="D19" s="6">
        <v>16</v>
      </c>
      <c r="E19" s="8">
        <v>4299268.9000000004</v>
      </c>
      <c r="F19" s="4">
        <f t="shared" si="0"/>
        <v>70</v>
      </c>
      <c r="G19" s="4">
        <f t="shared" si="1"/>
        <v>14319868.569999998</v>
      </c>
    </row>
    <row r="20" spans="1:7" x14ac:dyDescent="0.35">
      <c r="A20" s="2" t="s">
        <v>25</v>
      </c>
      <c r="B20" s="6">
        <v>0</v>
      </c>
      <c r="C20" s="8">
        <v>0</v>
      </c>
      <c r="D20" s="6">
        <v>0</v>
      </c>
      <c r="E20" s="8">
        <v>0</v>
      </c>
      <c r="F20" s="4">
        <f t="shared" si="0"/>
        <v>0</v>
      </c>
      <c r="G20" s="4">
        <f t="shared" si="1"/>
        <v>0</v>
      </c>
    </row>
    <row r="21" spans="1:7" x14ac:dyDescent="0.35">
      <c r="A21" s="2" t="s">
        <v>26</v>
      </c>
      <c r="B21" s="6">
        <v>13</v>
      </c>
      <c r="C21" s="8">
        <v>4427062.05</v>
      </c>
      <c r="D21" s="6">
        <v>6</v>
      </c>
      <c r="E21" s="8">
        <v>832520</v>
      </c>
      <c r="F21" s="4">
        <f t="shared" si="0"/>
        <v>7</v>
      </c>
      <c r="G21" s="4">
        <f t="shared" si="1"/>
        <v>3594542.05</v>
      </c>
    </row>
    <row r="22" spans="1:7" x14ac:dyDescent="0.35">
      <c r="A22" s="2" t="s">
        <v>27</v>
      </c>
      <c r="B22" s="6">
        <v>0</v>
      </c>
      <c r="C22" s="8">
        <v>0</v>
      </c>
      <c r="D22" s="6">
        <v>32</v>
      </c>
      <c r="E22" s="8">
        <v>3592488.61</v>
      </c>
      <c r="F22" s="4">
        <f t="shared" si="0"/>
        <v>-32</v>
      </c>
      <c r="G22" s="4">
        <f t="shared" si="1"/>
        <v>-3592488.61</v>
      </c>
    </row>
    <row r="23" spans="1:7" x14ac:dyDescent="0.35">
      <c r="A23" s="2" t="s">
        <v>28</v>
      </c>
      <c r="B23" s="6">
        <v>0</v>
      </c>
      <c r="C23" s="8">
        <v>0</v>
      </c>
      <c r="D23" s="6">
        <v>2</v>
      </c>
      <c r="E23" s="8">
        <v>81468.14</v>
      </c>
      <c r="F23" s="4">
        <f t="shared" si="0"/>
        <v>-2</v>
      </c>
      <c r="G23" s="4">
        <f t="shared" si="1"/>
        <v>-81468.14</v>
      </c>
    </row>
    <row r="24" spans="1:7" x14ac:dyDescent="0.35">
      <c r="A24" s="2" t="s">
        <v>29</v>
      </c>
      <c r="B24" s="6">
        <v>351</v>
      </c>
      <c r="C24" s="8">
        <v>70971197.900000006</v>
      </c>
      <c r="D24" s="6">
        <v>66</v>
      </c>
      <c r="E24" s="8">
        <v>27861704.32</v>
      </c>
      <c r="F24" s="4">
        <f t="shared" si="0"/>
        <v>285</v>
      </c>
      <c r="G24" s="4">
        <f t="shared" si="1"/>
        <v>43109493.580000006</v>
      </c>
    </row>
    <row r="25" spans="1:7" x14ac:dyDescent="0.35">
      <c r="A25" s="2" t="s">
        <v>30</v>
      </c>
      <c r="B25" s="6">
        <v>0</v>
      </c>
      <c r="C25" s="8">
        <v>0</v>
      </c>
      <c r="D25" s="6">
        <v>25</v>
      </c>
      <c r="E25" s="8">
        <v>684140.86</v>
      </c>
      <c r="F25" s="4">
        <f t="shared" ref="F25" si="4">SUM(B25-D25)</f>
        <v>-25</v>
      </c>
      <c r="G25" s="4">
        <f t="shared" ref="G25" si="5">SUM(C25-E25)</f>
        <v>-684140.86</v>
      </c>
    </row>
    <row r="26" spans="1:7" x14ac:dyDescent="0.35">
      <c r="A26" s="29" t="s">
        <v>35</v>
      </c>
      <c r="B26" s="31">
        <f>SUM(B2:B25)</f>
        <v>1218</v>
      </c>
      <c r="C26" s="36">
        <f t="shared" ref="C26:E26" si="6">SUM(C2:C25)</f>
        <v>259838052.86000001</v>
      </c>
      <c r="D26" s="31">
        <f t="shared" si="6"/>
        <v>1218</v>
      </c>
      <c r="E26" s="36">
        <f t="shared" si="6"/>
        <v>259838052.85999995</v>
      </c>
      <c r="F26" s="31"/>
      <c r="G26" s="31"/>
    </row>
    <row r="27" spans="1:7" x14ac:dyDescent="0.35">
      <c r="F27" s="5"/>
      <c r="G27" s="5"/>
    </row>
  </sheetData>
  <sortState xmlns:xlrd2="http://schemas.microsoft.com/office/spreadsheetml/2017/richdata2" ref="A2:G24">
    <sortCondition ref="A2:A2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Q1 2026</vt:lpstr>
      <vt:lpstr>fördelning mellan trad &amp; fond</vt:lpstr>
      <vt:lpstr>Januari</vt:lpstr>
      <vt:lpstr>Februari</vt:lpstr>
      <vt:lpstr>Mars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NPOI</dc:creator>
  <cp:keywords/>
  <dc:description/>
  <cp:lastModifiedBy>Jonatan Chauca</cp:lastModifiedBy>
  <cp:revision/>
  <dcterms:created xsi:type="dcterms:W3CDTF">2023-04-17T08:58:42Z</dcterms:created>
  <dcterms:modified xsi:type="dcterms:W3CDTF">2026-04-16T14:54:14Z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2.5.6</vt:lpwstr>
  </property>
  <property fmtid="{D5CDD505-2E9C-101B-9397-08002B2CF9AE}" pid="4" name="MSIP_Label_0d842a68-ad7d-4a83-8399-dc200610c472_Enabled">
    <vt:lpwstr>true</vt:lpwstr>
  </property>
  <property fmtid="{D5CDD505-2E9C-101B-9397-08002B2CF9AE}" pid="5" name="MSIP_Label_0d842a68-ad7d-4a83-8399-dc200610c472_SetDate">
    <vt:lpwstr>2023-04-17T08:58:59Z</vt:lpwstr>
  </property>
  <property fmtid="{D5CDD505-2E9C-101B-9397-08002B2CF9AE}" pid="6" name="MSIP_Label_0d842a68-ad7d-4a83-8399-dc200610c472_Method">
    <vt:lpwstr>Standard</vt:lpwstr>
  </property>
  <property fmtid="{D5CDD505-2E9C-101B-9397-08002B2CF9AE}" pid="7" name="MSIP_Label_0d842a68-ad7d-4a83-8399-dc200610c472_Name">
    <vt:lpwstr>0d842a68-ad7d-4a83-8399-dc200610c472</vt:lpwstr>
  </property>
  <property fmtid="{D5CDD505-2E9C-101B-9397-08002B2CF9AE}" pid="8" name="MSIP_Label_0d842a68-ad7d-4a83-8399-dc200610c472_SiteId">
    <vt:lpwstr>eead8bce-d10f-4053-bb3e-de872734ffd5</vt:lpwstr>
  </property>
  <property fmtid="{D5CDD505-2E9C-101B-9397-08002B2CF9AE}" pid="9" name="MSIP_Label_0d842a68-ad7d-4a83-8399-dc200610c472_ActionId">
    <vt:lpwstr>e5636014-b8e1-417a-bc27-169f2b6af953</vt:lpwstr>
  </property>
  <property fmtid="{D5CDD505-2E9C-101B-9397-08002B2CF9AE}" pid="10" name="MSIP_Label_0d842a68-ad7d-4a83-8399-dc200610c472_ContentBits">
    <vt:lpwstr>0</vt:lpwstr>
  </property>
  <property fmtid="{D5CDD505-2E9C-101B-9397-08002B2CF9AE}" pid="11" name="_AdHocReviewCycleID">
    <vt:i4>-1350235468</vt:i4>
  </property>
  <property fmtid="{D5CDD505-2E9C-101B-9397-08002B2CF9AE}" pid="12" name="_NewReviewCycle">
    <vt:lpwstr/>
  </property>
  <property fmtid="{D5CDD505-2E9C-101B-9397-08002B2CF9AE}" pid="13" name="_EmailSubject">
    <vt:lpwstr>statistik Q1 2023 till webben</vt:lpwstr>
  </property>
  <property fmtid="{D5CDD505-2E9C-101B-9397-08002B2CF9AE}" pid="14" name="_AuthorEmail">
    <vt:lpwstr>Daiva.Mills@skandikon.se</vt:lpwstr>
  </property>
  <property fmtid="{D5CDD505-2E9C-101B-9397-08002B2CF9AE}" pid="15" name="_AuthorEmailDisplayName">
    <vt:lpwstr>Daiva Mills</vt:lpwstr>
  </property>
  <property fmtid="{D5CDD505-2E9C-101B-9397-08002B2CF9AE}" pid="16" name="_ReviewingToolsShownOnce">
    <vt:lpwstr/>
  </property>
</Properties>
</file>